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E:\CONVOCATORIA 2025\CONVOCATORIA No.002 de 2025 ASEO\"/>
    </mc:Choice>
  </mc:AlternateContent>
  <xr:revisionPtr revIDLastSave="0" documentId="8_{08CC28C9-CC58-4097-BDEF-E7FB41E83A0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OTOS OPERARIOS MAS INSUMOS" sheetId="2" r:id="rId1"/>
    <sheet name="INSUMOS " sheetId="3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2" l="1"/>
  <c r="I17" i="2"/>
  <c r="J17" i="2" s="1"/>
  <c r="L17" i="2" s="1"/>
  <c r="H13" i="2"/>
  <c r="I13" i="2" s="1"/>
  <c r="J13" i="2" s="1"/>
  <c r="L13" i="2" s="1"/>
  <c r="H12" i="2"/>
  <c r="K21" i="2" l="1"/>
  <c r="G12" i="3"/>
  <c r="H12" i="3" s="1"/>
  <c r="G13" i="3"/>
  <c r="H13" i="3" s="1"/>
  <c r="G14" i="3"/>
  <c r="H14" i="3" s="1"/>
  <c r="G15" i="3"/>
  <c r="H15" i="3" s="1"/>
  <c r="G16" i="3"/>
  <c r="H16" i="3"/>
  <c r="G17" i="3"/>
  <c r="H17" i="3" s="1"/>
  <c r="G18" i="3"/>
  <c r="H18" i="3" s="1"/>
  <c r="G19" i="3"/>
  <c r="H19" i="3" s="1"/>
  <c r="G20" i="3"/>
  <c r="H20" i="3" s="1"/>
  <c r="G21" i="3"/>
  <c r="H21" i="3" s="1"/>
  <c r="G22" i="3"/>
  <c r="H22" i="3" s="1"/>
  <c r="G23" i="3"/>
  <c r="H23" i="3" s="1"/>
  <c r="G24" i="3"/>
  <c r="H24" i="3"/>
  <c r="G25" i="3"/>
  <c r="H25" i="3" s="1"/>
  <c r="G26" i="3"/>
  <c r="H26" i="3" s="1"/>
  <c r="G27" i="3"/>
  <c r="H27" i="3" s="1"/>
  <c r="G28" i="3"/>
  <c r="H28" i="3"/>
  <c r="G29" i="3"/>
  <c r="H29" i="3" s="1"/>
  <c r="G30" i="3"/>
  <c r="H30" i="3" s="1"/>
  <c r="G31" i="3"/>
  <c r="H31" i="3" s="1"/>
  <c r="G32" i="3"/>
  <c r="H32" i="3" s="1"/>
  <c r="G33" i="3"/>
  <c r="H33" i="3" s="1"/>
  <c r="G34" i="3"/>
  <c r="H34" i="3" s="1"/>
  <c r="G35" i="3"/>
  <c r="H35" i="3" s="1"/>
  <c r="G36" i="3"/>
  <c r="H36" i="3" s="1"/>
  <c r="G37" i="3"/>
  <c r="H37" i="3" s="1"/>
  <c r="G38" i="3"/>
  <c r="H38" i="3" s="1"/>
  <c r="G39" i="3"/>
  <c r="H39" i="3" s="1"/>
  <c r="G40" i="3"/>
  <c r="H40" i="3"/>
  <c r="G41" i="3"/>
  <c r="H41" i="3" s="1"/>
  <c r="G42" i="3"/>
  <c r="H42" i="3" s="1"/>
  <c r="G43" i="3"/>
  <c r="H43" i="3" s="1"/>
  <c r="G44" i="3"/>
  <c r="H44" i="3" s="1"/>
  <c r="G45" i="3"/>
  <c r="H45" i="3" s="1"/>
  <c r="G46" i="3"/>
  <c r="H46" i="3" s="1"/>
  <c r="G47" i="3"/>
  <c r="H47" i="3" s="1"/>
  <c r="G48" i="3"/>
  <c r="H48" i="3"/>
  <c r="G49" i="3"/>
  <c r="H49" i="3" s="1"/>
  <c r="G50" i="3"/>
  <c r="H50" i="3" s="1"/>
  <c r="G51" i="3"/>
  <c r="H51" i="3" s="1"/>
  <c r="G52" i="3"/>
  <c r="H52" i="3" s="1"/>
  <c r="G53" i="3"/>
  <c r="H53" i="3" s="1"/>
  <c r="G54" i="3"/>
  <c r="H54" i="3" s="1"/>
  <c r="G55" i="3"/>
  <c r="H55" i="3" s="1"/>
  <c r="G56" i="3"/>
  <c r="H56" i="3" s="1"/>
  <c r="G57" i="3"/>
  <c r="H57" i="3" s="1"/>
  <c r="G58" i="3"/>
  <c r="H58" i="3" s="1"/>
  <c r="G59" i="3"/>
  <c r="H59" i="3" s="1"/>
  <c r="G60" i="3"/>
  <c r="H60" i="3"/>
  <c r="G61" i="3"/>
  <c r="H61" i="3" s="1"/>
  <c r="G62" i="3"/>
  <c r="H62" i="3" s="1"/>
  <c r="G63" i="3"/>
  <c r="H63" i="3" s="1"/>
  <c r="G64" i="3"/>
  <c r="H64" i="3"/>
  <c r="G65" i="3"/>
  <c r="H65" i="3" s="1"/>
  <c r="G66" i="3"/>
  <c r="H66" i="3" s="1"/>
  <c r="G67" i="3"/>
  <c r="H67" i="3" s="1"/>
  <c r="G68" i="3"/>
  <c r="H68" i="3" s="1"/>
  <c r="G69" i="3"/>
  <c r="H69" i="3" s="1"/>
  <c r="G70" i="3"/>
  <c r="H70" i="3" s="1"/>
  <c r="G71" i="3"/>
  <c r="H71" i="3" s="1"/>
  <c r="G72" i="3"/>
  <c r="H72" i="3"/>
  <c r="G73" i="3"/>
  <c r="H73" i="3" s="1"/>
  <c r="G74" i="3"/>
  <c r="H74" i="3" s="1"/>
  <c r="G75" i="3"/>
  <c r="H75" i="3" s="1"/>
  <c r="G76" i="3"/>
  <c r="H76" i="3" s="1"/>
  <c r="G77" i="3"/>
  <c r="H77" i="3" s="1"/>
  <c r="G78" i="3"/>
  <c r="H78" i="3" s="1"/>
  <c r="G79" i="3"/>
  <c r="H79" i="3" s="1"/>
  <c r="G80" i="3"/>
  <c r="H80" i="3"/>
  <c r="G81" i="3"/>
  <c r="H81" i="3" s="1"/>
  <c r="G82" i="3"/>
  <c r="H82" i="3" s="1"/>
  <c r="G83" i="3"/>
  <c r="H83" i="3" s="1"/>
  <c r="G84" i="3"/>
  <c r="H84" i="3" s="1"/>
  <c r="G85" i="3"/>
  <c r="H85" i="3" s="1"/>
  <c r="G86" i="3"/>
  <c r="H86" i="3" s="1"/>
  <c r="G87" i="3"/>
  <c r="H87" i="3" s="1"/>
  <c r="G88" i="3"/>
  <c r="H88" i="3"/>
  <c r="G89" i="3"/>
  <c r="H89" i="3" s="1"/>
  <c r="G90" i="3"/>
  <c r="H90" i="3" s="1"/>
  <c r="G91" i="3"/>
  <c r="H91" i="3" s="1"/>
  <c r="G92" i="3"/>
  <c r="H92" i="3"/>
  <c r="G93" i="3"/>
  <c r="H93" i="3" s="1"/>
  <c r="G94" i="3"/>
  <c r="H94" i="3" s="1"/>
  <c r="G95" i="3"/>
  <c r="H95" i="3" s="1"/>
  <c r="H96" i="3" l="1"/>
  <c r="I22" i="2" s="1"/>
  <c r="K22" i="2" s="1"/>
  <c r="L22" i="2" s="1"/>
  <c r="L21" i="2"/>
  <c r="H19" i="2" l="1"/>
  <c r="H18" i="2"/>
  <c r="H16" i="2"/>
  <c r="H15" i="2"/>
  <c r="H14" i="2"/>
  <c r="H11" i="2"/>
  <c r="H10" i="2"/>
  <c r="H9" i="2"/>
  <c r="H8" i="2"/>
  <c r="H7" i="2"/>
  <c r="H6" i="2"/>
  <c r="I6" i="2" s="1"/>
  <c r="H5" i="2"/>
  <c r="H4" i="2"/>
  <c r="H3" i="2"/>
  <c r="J6" i="2" l="1"/>
  <c r="L6" i="2" s="1"/>
  <c r="I16" i="2"/>
  <c r="J16" i="2" s="1"/>
  <c r="L16" i="2" s="1"/>
  <c r="I11" i="2"/>
  <c r="J11" i="2" s="1"/>
  <c r="L11" i="2" s="1"/>
  <c r="I7" i="2"/>
  <c r="J7" i="2" s="1"/>
  <c r="L7" i="2" s="1"/>
  <c r="I3" i="2"/>
  <c r="J3" i="2" s="1"/>
  <c r="L3" i="2" s="1"/>
  <c r="I15" i="2"/>
  <c r="J15" i="2" s="1"/>
  <c r="L15" i="2" s="1"/>
  <c r="I10" i="2"/>
  <c r="J10" i="2" s="1"/>
  <c r="L10" i="2" s="1"/>
  <c r="I19" i="2"/>
  <c r="J19" i="2" s="1"/>
  <c r="L19" i="2" s="1"/>
  <c r="I14" i="2"/>
  <c r="J14" i="2" s="1"/>
  <c r="L14" i="2" s="1"/>
  <c r="I9" i="2"/>
  <c r="J9" i="2" s="1"/>
  <c r="L9" i="2" s="1"/>
  <c r="I5" i="2"/>
  <c r="J5" i="2" s="1"/>
  <c r="L5" i="2" s="1"/>
  <c r="I18" i="2"/>
  <c r="J18" i="2" s="1"/>
  <c r="L18" i="2" s="1"/>
  <c r="I12" i="2"/>
  <c r="J12" i="2" s="1"/>
  <c r="L12" i="2" s="1"/>
  <c r="I8" i="2"/>
  <c r="J8" i="2" s="1"/>
  <c r="L8" i="2" s="1"/>
  <c r="I4" i="2"/>
  <c r="J4" i="2" s="1"/>
  <c r="L4" i="2" s="1"/>
  <c r="L20" i="2" l="1"/>
  <c r="L23" i="2" s="1"/>
  <c r="L24" i="2" l="1"/>
  <c r="L25" i="2" s="1"/>
</calcChain>
</file>

<file path=xl/sharedStrings.xml><?xml version="1.0" encoding="utf-8"?>
<sst xmlns="http://schemas.openxmlformats.org/spreadsheetml/2006/main" count="229" uniqueCount="152">
  <si>
    <t>BOLSAS</t>
  </si>
  <si>
    <t>No</t>
  </si>
  <si>
    <t>CONCEPTO</t>
  </si>
  <si>
    <t xml:space="preserve">DESCRIPCION </t>
  </si>
  <si>
    <t>PRESENTACION</t>
  </si>
  <si>
    <t>CANT</t>
  </si>
  <si>
    <t xml:space="preserve">VALOR UNITARIO INICIAL </t>
  </si>
  <si>
    <t xml:space="preserve">DESCUENTO  PORCENTUAL </t>
  </si>
  <si>
    <t>VALOR UNIT CON DESCUENTO</t>
  </si>
  <si>
    <t>VALOR MENSUAL</t>
  </si>
  <si>
    <t>LAVANDERIA SAN ANDRES (3)</t>
  </si>
  <si>
    <t>LAVANDERIA</t>
  </si>
  <si>
    <t>MES</t>
  </si>
  <si>
    <t>Cirugía</t>
  </si>
  <si>
    <t>Urgencia, Laboratorio e Imagenologia</t>
  </si>
  <si>
    <t>Sala de Parto y UCI Neonatal</t>
  </si>
  <si>
    <t>Hospitalización 3 piso y 4 piso</t>
  </si>
  <si>
    <t>Sótano (UCI, bodega farmacia, almacén, biomédica, mantenimiento)</t>
  </si>
  <si>
    <t>Puestos de Salud San Luis y loma</t>
  </si>
  <si>
    <t>Hospital Local - Providencia</t>
  </si>
  <si>
    <t>Consulta Externa</t>
  </si>
  <si>
    <t>Administrativa</t>
  </si>
  <si>
    <t>SUPERVISOR (2)</t>
  </si>
  <si>
    <t>San Andrés</t>
  </si>
  <si>
    <t>Providencia</t>
  </si>
  <si>
    <t>San Andrés
Mantenimiento 4
Operarios 3</t>
  </si>
  <si>
    <t>Providencia
Mantenimiento 1
Operario 1</t>
  </si>
  <si>
    <t>ADMINSITRACION (2)</t>
  </si>
  <si>
    <t>Administrador/Coordinador</t>
  </si>
  <si>
    <t>VALOR UNIT 2025</t>
  </si>
  <si>
    <t>SUBTOTAL</t>
  </si>
  <si>
    <t>Dotación</t>
  </si>
  <si>
    <t>Implementos, Insumos y Trasporte</t>
  </si>
  <si>
    <t>SUBTOTAL ANTES DE GASTOS ADMINISTRATIVOS Y OTROS</t>
  </si>
  <si>
    <t>TOTAL OFERTA MENSUAL</t>
  </si>
  <si>
    <t>PRESUPUESTO ESE HOSPITAL SAN ANDRES 2025</t>
  </si>
  <si>
    <t>HORAS EXTRAS, RECARGOS NOCTURNOS Y FESTIVOS</t>
  </si>
  <si>
    <r>
      <rPr>
        <b/>
        <sz val="11"/>
        <rFont val="Cambria"/>
        <family val="1"/>
      </rPr>
      <t>SUB TOTAL</t>
    </r>
  </si>
  <si>
    <t>LUSTRA MUEBLES</t>
  </si>
  <si>
    <t>CHUPAS</t>
  </si>
  <si>
    <t>RASTRILLOS</t>
  </si>
  <si>
    <t>TAPA OÍDOS</t>
  </si>
  <si>
    <t>UNIDADES</t>
  </si>
  <si>
    <t>CANECAS (De acuerdo a normatividad ambiental)</t>
  </si>
  <si>
    <t>BAYETILLAS</t>
  </si>
  <si>
    <t>CERAS</t>
  </si>
  <si>
    <t>DISPENSADOR JABON LIQUIDO BAÑOS</t>
  </si>
  <si>
    <t>INDICADOR BIOLOGICO PARA PROCESO A VAPOR</t>
  </si>
  <si>
    <t>INDICADOR QUIMICO (color test, tiras cortas de vapor)</t>
  </si>
  <si>
    <t>INDICADOR FISICO (Cinta para impresión)</t>
  </si>
  <si>
    <t>GALON</t>
  </si>
  <si>
    <t>ACEITE HIDRAULICO PARA COMPRESOR</t>
  </si>
  <si>
    <t xml:space="preserve">FIR FILTROS SISTEMA OSMOSIS ACEITE </t>
  </si>
  <si>
    <t>CLORO LIMPIEZA DE CAJAS</t>
  </si>
  <si>
    <t xml:space="preserve">AMBIENTADOR PARA OFICINAS </t>
  </si>
  <si>
    <t>CUÑETES</t>
  </si>
  <si>
    <t>AMBIENTADORES</t>
  </si>
  <si>
    <t>DESINCRUSTANTES</t>
  </si>
  <si>
    <t>JABON AZUL</t>
  </si>
  <si>
    <t>LIUMPIADOR DE PISO</t>
  </si>
  <si>
    <t>ESPONJAS MULTIUSOS</t>
  </si>
  <si>
    <t xml:space="preserve">QUITA OXIDO  </t>
  </si>
  <si>
    <t>TAPABOCA N 95</t>
  </si>
  <si>
    <t xml:space="preserve">BICARBONATO </t>
  </si>
  <si>
    <t>ESCOBAS SUAVES</t>
  </si>
  <si>
    <t>GALONES</t>
  </si>
  <si>
    <t xml:space="preserve">DESINFECTANTE DE BIGUANIDINA 5% </t>
  </si>
  <si>
    <t xml:space="preserve">GERMIZAN AMONIO CUATERNARIO </t>
  </si>
  <si>
    <t xml:space="preserve">PAPEL DE MANO SCOTT ANTIABSORBENTE </t>
  </si>
  <si>
    <t>QUITA OXIDO PARA LOS SANITARIOS</t>
  </si>
  <si>
    <t>PAQUETES</t>
  </si>
  <si>
    <t xml:space="preserve">BOLSA PAPELERA * 50 ROJA PARA CIRUGIA (PLACENTA) </t>
  </si>
  <si>
    <t>VINAGRE BLANCO PARA LIMPIEZA</t>
  </si>
  <si>
    <t>VARSOL</t>
  </si>
  <si>
    <t>CAJAS</t>
  </si>
  <si>
    <t xml:space="preserve">GUANTES DESECHABLES </t>
  </si>
  <si>
    <t>POLAINAS DESECHABLES *100</t>
  </si>
  <si>
    <t>TAPABOCAS DESECHABLES * 50</t>
  </si>
  <si>
    <t>GORROS DESECHABLES * 50</t>
  </si>
  <si>
    <t>SPRAY</t>
  </si>
  <si>
    <t xml:space="preserve">LIMPIA VIDRIOS LIQUIDO </t>
  </si>
  <si>
    <t>ANTIHORMIGAS</t>
  </si>
  <si>
    <t xml:space="preserve">CEPILLO SANITARIO CON BASE </t>
  </si>
  <si>
    <t>CLOROX PASTILLAS</t>
  </si>
  <si>
    <t xml:space="preserve">SILICONA  </t>
  </si>
  <si>
    <t>GEL ANTIBACTERIAL</t>
  </si>
  <si>
    <t>PALOS DE TRAPEROS Y ESCOBAS PLASTICOS (SE USA DE ALUMINIO)</t>
  </si>
  <si>
    <t>RAID GRANDE</t>
  </si>
  <si>
    <t>TARROS</t>
  </si>
  <si>
    <t>W 40 SPRITE</t>
  </si>
  <si>
    <t xml:space="preserve">DETERGENTE FAB OXIGENADO </t>
  </si>
  <si>
    <t>CREOLINA</t>
  </si>
  <si>
    <t>ALCOHOL ETILICO</t>
  </si>
  <si>
    <t>BOTELLAS</t>
  </si>
  <si>
    <t xml:space="preserve">GEL ANTIBACTERIAL  </t>
  </si>
  <si>
    <t>ROLLOS</t>
  </si>
  <si>
    <t>PAPEL HIGIENCO</t>
  </si>
  <si>
    <t>JABON LIQUIDO DE MANOS</t>
  </si>
  <si>
    <t>SUAVIZANTE DE ROPA</t>
  </si>
  <si>
    <t>DETERGENTES LIQUIDO DE ROPA</t>
  </si>
  <si>
    <t>TAPABOCA DOBLE FILTRO</t>
  </si>
  <si>
    <t>DESINFECTANTE SPRAY OUST ASCENSOR</t>
  </si>
  <si>
    <t>TOALLAS INTERFOLIADAS ECOLOGICAS X 150</t>
  </si>
  <si>
    <t>BLANQUEADOR</t>
  </si>
  <si>
    <t>UNIDAD</t>
  </si>
  <si>
    <t>TRAPEROS HILO CON CABO</t>
  </si>
  <si>
    <t>TOALLAS DE PAPEL 150 METROS 2 ROLLOS</t>
  </si>
  <si>
    <t>DESINFECTANTE DE DIFERENTES FRAGANCIAS</t>
  </si>
  <si>
    <t>BLANQUEADOR ROPA LAVANDERIA</t>
  </si>
  <si>
    <t>BOLSAS BLANCAS 70*90</t>
  </si>
  <si>
    <t>BOLSA DE BASURA GRANDE ROJA 100*100</t>
  </si>
  <si>
    <t>GUANTES DE CAUCHO C3</t>
  </si>
  <si>
    <t>CUÑETES Y GALONES</t>
  </si>
  <si>
    <t>JABON LIQUIDO DE MANOS PROV.</t>
  </si>
  <si>
    <t>GUANTES DE VINILO TALLA L * 100</t>
  </si>
  <si>
    <t>DISPENSADOR JABON LIQUIDO DE PARED UNIDAD RENAL)</t>
  </si>
  <si>
    <t>BOLSA DE BASURA 55*55 VERDE</t>
  </si>
  <si>
    <t>BOLSA DE BASURA 55*55 ROJA</t>
  </si>
  <si>
    <t>BOLSA DE BASURA MEDIANA 70*90 ROJA</t>
  </si>
  <si>
    <t>BOLSA DE BASURA MEDIANA 70*90 VERDE</t>
  </si>
  <si>
    <t>BOLSA DE BASURA MEDIANA 70*90 NEGRA</t>
  </si>
  <si>
    <t>CITRONELA AMBIENTADOR</t>
  </si>
  <si>
    <t>CERA FINA AUTO BRILLANTE 4 LITROS</t>
  </si>
  <si>
    <t>BOLSA DE BASURA 60*60 VERDE</t>
  </si>
  <si>
    <t>BIOVARSOL</t>
  </si>
  <si>
    <t>CEPILLOS SANITARIOS CON BASE</t>
  </si>
  <si>
    <t>GUANTES DE CAUCHOS CALIBRE 35</t>
  </si>
  <si>
    <t>PAÑO MULTIUSOS</t>
  </si>
  <si>
    <t>BOLSA DE BASURA 60*60 ROJA</t>
  </si>
  <si>
    <t>BOLSA DE BASURA JUMBO 130*140 NEGRA (MAQUINA)</t>
  </si>
  <si>
    <t>DESMANCHADOR DE ROPA</t>
  </si>
  <si>
    <t>DESMANCHADOR DE PISOS</t>
  </si>
  <si>
    <t>JUMBO ECOLOGICO PAPEL HIGIENICO POR 4 ROLLOS</t>
  </si>
  <si>
    <t>HIPOCLORITO AL 13 CONCENTRADO</t>
  </si>
  <si>
    <t>VALOR  POR  1 MES AÑO 2025</t>
  </si>
  <si>
    <t>AUMENTO AÑO 2025      5,2  %</t>
  </si>
  <si>
    <t>VALOR UNITARI O</t>
  </si>
  <si>
    <t>CANTIDAD MENSUAL</t>
  </si>
  <si>
    <r>
      <rPr>
        <b/>
        <sz val="11"/>
        <rFont val="Cambria"/>
        <family val="1"/>
      </rPr>
      <t>UNIDAD DE MEDIDA</t>
    </r>
  </si>
  <si>
    <r>
      <rPr>
        <b/>
        <sz val="11"/>
        <rFont val="Cambria"/>
        <family val="1"/>
      </rPr>
      <t>DESCRIPCION</t>
    </r>
  </si>
  <si>
    <r>
      <rPr>
        <b/>
        <sz val="11"/>
        <rFont val="Cambria"/>
        <family val="1"/>
      </rPr>
      <t>ITEM</t>
    </r>
  </si>
  <si>
    <t>IMPLEMENTOS PARE EL  ASEO PARA LA PRESTACION DEL SERVICIO</t>
  </si>
  <si>
    <t>OBJETO:  PRESTACIÓN DE LOS SERVICIOS INTEGRALES DE ASEO, LIMPIEZA, DESINFECCIÓN, DE LAS INSTALACIONES, MUEBLES, ENSERES Y LAVADO DE ROPERÍA HOSPITALARIA DE LA E.S.E. HOSPITAL DEPARTAMENTAL DE SAN ANDRÉS, PROVIDENCIA Y SANTA CATALINA, Y SUS ORGANISMOS DE SALUD ADSCRITOS PUESTO DE SALUD DE SAN LUIS, PUESTO DE SALUD DE LA LOMA Y EL HOSPITAL LOCAL DEL MUNICIIO DE PROVIDENCIA ISLA.</t>
  </si>
  <si>
    <r>
      <rPr>
        <sz val="12"/>
        <rFont val="Cambria"/>
        <family val="1"/>
      </rPr>
      <t>Departamento de San Andrés, Providencia y Santa Catalina</t>
    </r>
  </si>
  <si>
    <t>E.S.E DEPARTAMENTAL</t>
  </si>
  <si>
    <r>
      <rPr>
        <sz val="12"/>
        <rFont val="Cambria"/>
        <family val="1"/>
      </rPr>
      <t>Señores</t>
    </r>
  </si>
  <si>
    <t>PRESUPUESTO POR 30 DIAS AÑO 2024</t>
  </si>
  <si>
    <t>Gastos Administrativos y otros (10%)</t>
  </si>
  <si>
    <t>Unidad Renal</t>
  </si>
  <si>
    <t>Mantenimiento Unidad Renal</t>
  </si>
  <si>
    <t>OPERARIOS MANTENIMIENTO, JARDINERIA, RECOLECCION DE RESIDUOS E INSINERACION (10)</t>
  </si>
  <si>
    <t>OPERARIOS DE ASEO (36)
San Andrés (29)
Providencia (7)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</si>
</sst>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Cambria"/>
      <family val="1"/>
    </font>
    <font>
      <b/>
      <sz val="11"/>
      <name val="Cambria"/>
      <family val="1"/>
    </font>
    <font>
      <b/>
      <sz val="11"/>
      <color rgb="FF000000"/>
      <name val="Cambria"/>
      <family val="1"/>
    </font>
    <font>
      <sz val="11"/>
      <color rgb="FF000000"/>
      <name val="Cambria"/>
      <family val="2"/>
    </font>
    <font>
      <sz val="11"/>
      <name val="Cambria"/>
      <family val="1"/>
    </font>
    <font>
      <sz val="12"/>
      <name val="Cambria"/>
      <family val="1"/>
    </font>
    <font>
      <b/>
      <sz val="12"/>
      <name val="Cambria"/>
      <family val="1"/>
    </font>
    <font>
      <b/>
      <sz val="12"/>
      <color rgb="FF000000"/>
      <name val="Cambria"/>
      <family val="1"/>
    </font>
    <font>
      <b/>
      <sz val="11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0" fillId="0" borderId="1" xfId="1" applyFont="1" applyBorder="1" applyAlignment="1">
      <alignment horizontal="center" vertical="center" wrapText="1"/>
    </xf>
    <xf numFmtId="10" fontId="0" fillId="0" borderId="1" xfId="2" applyNumberFormat="1" applyFon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/>
    </xf>
    <xf numFmtId="10" fontId="2" fillId="2" borderId="1" xfId="3" applyNumberFormat="1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44" fontId="0" fillId="0" borderId="1" xfId="0" applyNumberFormat="1" applyBorder="1"/>
    <xf numFmtId="44" fontId="0" fillId="0" borderId="1" xfId="1" applyFont="1" applyFill="1" applyBorder="1"/>
    <xf numFmtId="9" fontId="0" fillId="0" borderId="1" xfId="1" applyNumberFormat="1" applyFont="1" applyFill="1" applyBorder="1"/>
    <xf numFmtId="44" fontId="0" fillId="4" borderId="1" xfId="0" applyNumberFormat="1" applyFill="1" applyBorder="1"/>
    <xf numFmtId="0" fontId="0" fillId="0" borderId="0" xfId="0" applyAlignment="1">
      <alignment horizontal="left" vertical="top"/>
    </xf>
    <xf numFmtId="41" fontId="3" fillId="0" borderId="0" xfId="2" applyFont="1" applyFill="1" applyBorder="1" applyAlignment="1">
      <alignment horizontal="left" vertical="top"/>
    </xf>
    <xf numFmtId="0" fontId="4" fillId="0" borderId="0" xfId="0" applyFont="1" applyAlignment="1">
      <alignment vertical="center" wrapText="1"/>
    </xf>
    <xf numFmtId="43" fontId="5" fillId="0" borderId="8" xfId="4" applyFont="1" applyFill="1" applyBorder="1" applyAlignment="1">
      <alignment horizontal="center" vertical="center" shrinkToFit="1"/>
    </xf>
    <xf numFmtId="164" fontId="6" fillId="0" borderId="8" xfId="4" applyNumberFormat="1" applyFont="1" applyFill="1" applyBorder="1" applyAlignment="1">
      <alignment horizontal="center" vertical="center" shrinkToFit="1"/>
    </xf>
    <xf numFmtId="164" fontId="6" fillId="5" borderId="12" xfId="4" applyNumberFormat="1" applyFont="1" applyFill="1" applyBorder="1" applyAlignment="1">
      <alignment horizontal="center" vertical="center" shrinkToFit="1"/>
    </xf>
    <xf numFmtId="1" fontId="6" fillId="5" borderId="12" xfId="0" applyNumberFormat="1" applyFont="1" applyFill="1" applyBorder="1" applyAlignment="1">
      <alignment horizontal="center" vertical="center" shrinkToFit="1"/>
    </xf>
    <xf numFmtId="0" fontId="7" fillId="5" borderId="12" xfId="0" applyFont="1" applyFill="1" applyBorder="1" applyAlignment="1">
      <alignment horizontal="center" vertical="center" wrapText="1"/>
    </xf>
    <xf numFmtId="164" fontId="6" fillId="6" borderId="12" xfId="4" applyNumberFormat="1" applyFont="1" applyFill="1" applyBorder="1" applyAlignment="1">
      <alignment horizontal="center" vertical="center" shrinkToFit="1"/>
    </xf>
    <xf numFmtId="1" fontId="6" fillId="6" borderId="12" xfId="0" applyNumberFormat="1" applyFont="1" applyFill="1" applyBorder="1" applyAlignment="1">
      <alignment horizontal="center" vertical="center" shrinkToFit="1"/>
    </xf>
    <xf numFmtId="0" fontId="7" fillId="6" borderId="12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vertical="center" wrapText="1"/>
    </xf>
    <xf numFmtId="0" fontId="7" fillId="6" borderId="14" xfId="0" applyFont="1" applyFill="1" applyBorder="1" applyAlignment="1">
      <alignment vertical="center" wrapText="1"/>
    </xf>
    <xf numFmtId="164" fontId="7" fillId="6" borderId="12" xfId="4" applyNumberFormat="1" applyFont="1" applyFill="1" applyBorder="1" applyAlignment="1">
      <alignment horizontal="center" vertical="center" shrinkToFit="1"/>
    </xf>
    <xf numFmtId="1" fontId="7" fillId="6" borderId="12" xfId="0" applyNumberFormat="1" applyFont="1" applyFill="1" applyBorder="1" applyAlignment="1">
      <alignment horizontal="center" vertical="center" shrinkToFit="1"/>
    </xf>
    <xf numFmtId="164" fontId="3" fillId="5" borderId="12" xfId="4" applyNumberFormat="1" applyFont="1" applyFill="1" applyBorder="1" applyAlignment="1">
      <alignment horizontal="left" vertical="center" wrapText="1"/>
    </xf>
    <xf numFmtId="164" fontId="0" fillId="0" borderId="0" xfId="0" applyNumberFormat="1" applyAlignment="1">
      <alignment horizontal="left" vertical="top"/>
    </xf>
    <xf numFmtId="41" fontId="4" fillId="7" borderId="15" xfId="2" applyFont="1" applyFill="1" applyBorder="1" applyAlignment="1">
      <alignment horizontal="center" vertical="center" wrapText="1"/>
    </xf>
    <xf numFmtId="0" fontId="4" fillId="7" borderId="1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0" fillId="0" borderId="3" xfId="0" applyBorder="1"/>
    <xf numFmtId="0" fontId="0" fillId="0" borderId="4" xfId="0" applyBorder="1"/>
    <xf numFmtId="44" fontId="11" fillId="4" borderId="1" xfId="0" applyNumberFormat="1" applyFont="1" applyFill="1" applyBorder="1"/>
    <xf numFmtId="0" fontId="0" fillId="4" borderId="1" xfId="0" applyFill="1" applyBorder="1" applyAlignment="1">
      <alignment horizontal="center" vertical="center"/>
    </xf>
    <xf numFmtId="44" fontId="0" fillId="4" borderId="1" xfId="1" applyFont="1" applyFill="1" applyBorder="1" applyAlignment="1">
      <alignment horizontal="center" vertical="center" wrapText="1"/>
    </xf>
    <xf numFmtId="10" fontId="0" fillId="4" borderId="1" xfId="2" applyNumberFormat="1" applyFont="1" applyFill="1" applyBorder="1" applyAlignment="1">
      <alignment horizontal="center" vertical="center"/>
    </xf>
    <xf numFmtId="44" fontId="0" fillId="4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11" fillId="0" borderId="0" xfId="0" applyFont="1"/>
    <xf numFmtId="44" fontId="0" fillId="0" borderId="0" xfId="0" applyNumberFormat="1"/>
    <xf numFmtId="0" fontId="2" fillId="0" borderId="5" xfId="0" applyFont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7" fillId="6" borderId="14" xfId="0" applyFont="1" applyFill="1" applyBorder="1" applyAlignment="1">
      <alignment horizontal="left" vertical="center" wrapText="1"/>
    </xf>
    <xf numFmtId="0" fontId="7" fillId="6" borderId="13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top"/>
    </xf>
    <xf numFmtId="0" fontId="10" fillId="0" borderId="0" xfId="0" applyFont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center" wrapText="1"/>
    </xf>
    <xf numFmtId="0" fontId="4" fillId="8" borderId="2" xfId="0" applyFont="1" applyFill="1" applyBorder="1" applyAlignment="1">
      <alignment horizontal="center" vertical="top" wrapText="1"/>
    </xf>
    <xf numFmtId="0" fontId="4" fillId="8" borderId="3" xfId="0" applyFont="1" applyFill="1" applyBorder="1" applyAlignment="1">
      <alignment horizontal="center" vertical="top" wrapText="1"/>
    </xf>
    <xf numFmtId="0" fontId="4" fillId="7" borderId="17" xfId="0" applyFont="1" applyFill="1" applyBorder="1" applyAlignment="1">
      <alignment horizontal="center" vertical="center" wrapText="1"/>
    </xf>
    <xf numFmtId="0" fontId="4" fillId="7" borderId="16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left" vertical="center" wrapText="1"/>
    </xf>
    <xf numFmtId="0" fontId="7" fillId="5" borderId="13" xfId="0" applyFont="1" applyFill="1" applyBorder="1" applyAlignment="1">
      <alignment horizontal="left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</cellXfs>
  <cellStyles count="5">
    <cellStyle name="Millares" xfId="4" builtinId="3"/>
    <cellStyle name="Millares [0]" xfId="2" builtinId="6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CC9900"/>
      <color rgb="FF99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"/>
  <sheetViews>
    <sheetView tabSelected="1" topLeftCell="A4" zoomScale="90" zoomScaleNormal="90" workbookViewId="0">
      <selection activeCell="C29" sqref="C29"/>
    </sheetView>
  </sheetViews>
  <sheetFormatPr baseColWidth="10" defaultColWidth="50.140625" defaultRowHeight="15" x14ac:dyDescent="0.25"/>
  <cols>
    <col min="1" max="1" width="3.5703125" bestFit="1" customWidth="1"/>
    <col min="2" max="2" width="20.42578125" customWidth="1"/>
    <col min="3" max="3" width="48" bestFit="1" customWidth="1"/>
    <col min="4" max="4" width="15.28515625" bestFit="1" customWidth="1"/>
    <col min="5" max="5" width="6" bestFit="1" customWidth="1"/>
    <col min="6" max="6" width="18.42578125" customWidth="1"/>
    <col min="7" max="7" width="13.5703125" customWidth="1"/>
    <col min="8" max="8" width="15.28515625" bestFit="1" customWidth="1"/>
    <col min="9" max="9" width="16.28515625" bestFit="1" customWidth="1"/>
    <col min="10" max="10" width="16.5703125" customWidth="1"/>
    <col min="11" max="11" width="16.140625" bestFit="1" customWidth="1"/>
    <col min="12" max="12" width="17.42578125" bestFit="1" customWidth="1"/>
    <col min="13" max="13" width="9.85546875" bestFit="1" customWidth="1"/>
  </cols>
  <sheetData>
    <row r="1" spans="1:13" x14ac:dyDescent="0.25">
      <c r="C1" s="49" t="s">
        <v>35</v>
      </c>
      <c r="D1" s="49"/>
      <c r="E1" s="49"/>
      <c r="F1" s="49"/>
      <c r="G1" s="49"/>
      <c r="H1" s="49"/>
      <c r="I1" s="49"/>
      <c r="J1" s="49"/>
      <c r="K1" s="49"/>
      <c r="L1" s="49"/>
    </row>
    <row r="2" spans="1:13" s="7" customFormat="1" ht="60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0">
        <v>9.5299999999999996E-2</v>
      </c>
      <c r="J2" s="10" t="s">
        <v>29</v>
      </c>
      <c r="K2" s="10" t="s">
        <v>36</v>
      </c>
      <c r="L2" s="1" t="s">
        <v>9</v>
      </c>
      <c r="M2" s="8"/>
    </row>
    <row r="3" spans="1:13" ht="30" x14ac:dyDescent="0.25">
      <c r="A3" s="2">
        <v>1</v>
      </c>
      <c r="B3" s="2" t="s">
        <v>10</v>
      </c>
      <c r="C3" s="2" t="s">
        <v>11</v>
      </c>
      <c r="D3" s="3" t="s">
        <v>12</v>
      </c>
      <c r="E3" s="3">
        <v>3</v>
      </c>
      <c r="F3" s="4">
        <v>2310131</v>
      </c>
      <c r="G3" s="5">
        <v>0</v>
      </c>
      <c r="H3" s="9">
        <f>F3-(F3*G3)</f>
        <v>2310131</v>
      </c>
      <c r="I3" s="11">
        <f>H3*$I$2</f>
        <v>220155.48429999998</v>
      </c>
      <c r="J3" s="11">
        <f>H3+I3</f>
        <v>2530286.4843000001</v>
      </c>
      <c r="K3" s="11">
        <v>506000</v>
      </c>
      <c r="L3" s="6">
        <f>(J3+K3)*E3</f>
        <v>9108859.4528999999</v>
      </c>
    </row>
    <row r="4" spans="1:13" ht="15" customHeight="1" x14ac:dyDescent="0.25">
      <c r="A4" s="3">
        <v>2</v>
      </c>
      <c r="B4" s="61" t="s">
        <v>151</v>
      </c>
      <c r="C4" s="2" t="s">
        <v>13</v>
      </c>
      <c r="D4" s="3" t="s">
        <v>12</v>
      </c>
      <c r="E4" s="3">
        <v>5</v>
      </c>
      <c r="F4" s="4">
        <v>2310131</v>
      </c>
      <c r="G4" s="5">
        <v>0</v>
      </c>
      <c r="H4" s="9">
        <f>F4-(F4*G4)</f>
        <v>2310131</v>
      </c>
      <c r="I4" s="11">
        <f t="shared" ref="I4:I19" si="0">H4*$I$2</f>
        <v>220155.48429999998</v>
      </c>
      <c r="J4" s="11">
        <f t="shared" ref="J4:J19" si="1">H4+I4</f>
        <v>2530286.4843000001</v>
      </c>
      <c r="K4" s="11">
        <v>526000</v>
      </c>
      <c r="L4" s="6">
        <f t="shared" ref="L4:L19" si="2">(J4+K4)*E4</f>
        <v>15281432.421500001</v>
      </c>
    </row>
    <row r="5" spans="1:13" x14ac:dyDescent="0.25">
      <c r="A5" s="3">
        <v>3</v>
      </c>
      <c r="B5" s="62"/>
      <c r="C5" s="2" t="s">
        <v>14</v>
      </c>
      <c r="D5" s="3" t="s">
        <v>12</v>
      </c>
      <c r="E5" s="3">
        <v>4</v>
      </c>
      <c r="F5" s="4">
        <v>2310131</v>
      </c>
      <c r="G5" s="5">
        <v>0</v>
      </c>
      <c r="H5" s="9">
        <f>F5-(F5*G5)</f>
        <v>2310131</v>
      </c>
      <c r="I5" s="11">
        <f t="shared" si="0"/>
        <v>220155.48429999998</v>
      </c>
      <c r="J5" s="11">
        <f t="shared" si="1"/>
        <v>2530286.4843000001</v>
      </c>
      <c r="K5" s="11">
        <v>526000</v>
      </c>
      <c r="L5" s="6">
        <f t="shared" si="2"/>
        <v>12225145.937200001</v>
      </c>
    </row>
    <row r="6" spans="1:13" x14ac:dyDescent="0.25">
      <c r="A6" s="2">
        <v>4</v>
      </c>
      <c r="B6" s="62"/>
      <c r="C6" s="2" t="s">
        <v>15</v>
      </c>
      <c r="D6" s="3" t="s">
        <v>12</v>
      </c>
      <c r="E6" s="3">
        <v>3</v>
      </c>
      <c r="F6" s="4">
        <v>2310131</v>
      </c>
      <c r="G6" s="5">
        <v>0</v>
      </c>
      <c r="H6" s="9">
        <f t="shared" ref="H6:H15" si="3">F6-(F6*G6)</f>
        <v>2310131</v>
      </c>
      <c r="I6" s="11">
        <f t="shared" si="0"/>
        <v>220155.48429999998</v>
      </c>
      <c r="J6" s="11">
        <f t="shared" si="1"/>
        <v>2530286.4843000001</v>
      </c>
      <c r="K6" s="11">
        <v>526000</v>
      </c>
      <c r="L6" s="6">
        <f t="shared" si="2"/>
        <v>9168859.4528999999</v>
      </c>
    </row>
    <row r="7" spans="1:13" x14ac:dyDescent="0.25">
      <c r="A7" s="3">
        <v>5</v>
      </c>
      <c r="B7" s="62"/>
      <c r="C7" s="2" t="s">
        <v>16</v>
      </c>
      <c r="D7" s="3" t="s">
        <v>12</v>
      </c>
      <c r="E7" s="3">
        <v>6</v>
      </c>
      <c r="F7" s="4">
        <v>2310131</v>
      </c>
      <c r="G7" s="5">
        <v>0</v>
      </c>
      <c r="H7" s="9">
        <f t="shared" si="3"/>
        <v>2310131</v>
      </c>
      <c r="I7" s="11">
        <f t="shared" si="0"/>
        <v>220155.48429999998</v>
      </c>
      <c r="J7" s="11">
        <f t="shared" si="1"/>
        <v>2530286.4843000001</v>
      </c>
      <c r="K7" s="11">
        <v>526000</v>
      </c>
      <c r="L7" s="6">
        <f t="shared" si="2"/>
        <v>18337718.9058</v>
      </c>
    </row>
    <row r="8" spans="1:13" ht="30" x14ac:dyDescent="0.25">
      <c r="A8" s="3">
        <v>6</v>
      </c>
      <c r="B8" s="62"/>
      <c r="C8" s="2" t="s">
        <v>17</v>
      </c>
      <c r="D8" s="3" t="s">
        <v>12</v>
      </c>
      <c r="E8" s="3">
        <v>2</v>
      </c>
      <c r="F8" s="4">
        <v>2310131</v>
      </c>
      <c r="G8" s="5">
        <v>0</v>
      </c>
      <c r="H8" s="9">
        <f t="shared" si="3"/>
        <v>2310131</v>
      </c>
      <c r="I8" s="11">
        <f t="shared" si="0"/>
        <v>220155.48429999998</v>
      </c>
      <c r="J8" s="11">
        <f t="shared" si="1"/>
        <v>2530286.4843000001</v>
      </c>
      <c r="K8" s="11">
        <v>526000</v>
      </c>
      <c r="L8" s="6">
        <f t="shared" si="2"/>
        <v>6112572.9686000003</v>
      </c>
    </row>
    <row r="9" spans="1:13" x14ac:dyDescent="0.25">
      <c r="A9" s="2">
        <v>7</v>
      </c>
      <c r="B9" s="62"/>
      <c r="C9" s="2" t="s">
        <v>18</v>
      </c>
      <c r="D9" s="3" t="s">
        <v>12</v>
      </c>
      <c r="E9" s="3">
        <v>2</v>
      </c>
      <c r="F9" s="4">
        <v>2310131</v>
      </c>
      <c r="G9" s="5">
        <v>0</v>
      </c>
      <c r="H9" s="9">
        <f t="shared" si="3"/>
        <v>2310131</v>
      </c>
      <c r="I9" s="11">
        <f t="shared" si="0"/>
        <v>220155.48429999998</v>
      </c>
      <c r="J9" s="11">
        <f t="shared" si="1"/>
        <v>2530286.4843000001</v>
      </c>
      <c r="K9" s="11">
        <v>526000</v>
      </c>
      <c r="L9" s="6">
        <f t="shared" si="2"/>
        <v>6112572.9686000003</v>
      </c>
    </row>
    <row r="10" spans="1:13" x14ac:dyDescent="0.25">
      <c r="A10" s="3">
        <v>8</v>
      </c>
      <c r="B10" s="62"/>
      <c r="C10" s="2" t="s">
        <v>19</v>
      </c>
      <c r="D10" s="3" t="s">
        <v>12</v>
      </c>
      <c r="E10" s="3">
        <v>7</v>
      </c>
      <c r="F10" s="4">
        <v>2310131</v>
      </c>
      <c r="G10" s="5">
        <v>0</v>
      </c>
      <c r="H10" s="9">
        <f t="shared" si="3"/>
        <v>2310131</v>
      </c>
      <c r="I10" s="11">
        <f t="shared" si="0"/>
        <v>220155.48429999998</v>
      </c>
      <c r="J10" s="11">
        <f t="shared" si="1"/>
        <v>2530286.4843000001</v>
      </c>
      <c r="K10" s="11">
        <v>526000</v>
      </c>
      <c r="L10" s="6">
        <f t="shared" si="2"/>
        <v>21394005.390100002</v>
      </c>
    </row>
    <row r="11" spans="1:13" x14ac:dyDescent="0.25">
      <c r="A11" s="3">
        <v>9</v>
      </c>
      <c r="B11" s="62"/>
      <c r="C11" s="3" t="s">
        <v>20</v>
      </c>
      <c r="D11" s="3" t="s">
        <v>12</v>
      </c>
      <c r="E11" s="3">
        <v>3</v>
      </c>
      <c r="F11" s="4">
        <v>2310131</v>
      </c>
      <c r="G11" s="5">
        <v>0</v>
      </c>
      <c r="H11" s="9">
        <f t="shared" si="3"/>
        <v>2310131</v>
      </c>
      <c r="I11" s="11">
        <f t="shared" si="0"/>
        <v>220155.48429999998</v>
      </c>
      <c r="J11" s="11">
        <f t="shared" si="1"/>
        <v>2530286.4843000001</v>
      </c>
      <c r="K11" s="11">
        <v>526000</v>
      </c>
      <c r="L11" s="6">
        <f t="shared" si="2"/>
        <v>9168859.4528999999</v>
      </c>
    </row>
    <row r="12" spans="1:13" x14ac:dyDescent="0.25">
      <c r="A12" s="3">
        <v>10</v>
      </c>
      <c r="B12" s="62"/>
      <c r="C12" s="3" t="s">
        <v>21</v>
      </c>
      <c r="D12" s="3" t="s">
        <v>12</v>
      </c>
      <c r="E12" s="3">
        <v>1</v>
      </c>
      <c r="F12" s="4">
        <v>2310131</v>
      </c>
      <c r="G12" s="5">
        <v>0</v>
      </c>
      <c r="H12" s="9">
        <f>F12-(F12*G12)</f>
        <v>2310131</v>
      </c>
      <c r="I12" s="11">
        <f t="shared" si="0"/>
        <v>220155.48429999998</v>
      </c>
      <c r="J12" s="11">
        <f t="shared" si="1"/>
        <v>2530286.4843000001</v>
      </c>
      <c r="K12" s="11">
        <v>526000</v>
      </c>
      <c r="L12" s="6">
        <f t="shared" si="2"/>
        <v>3056286.4843000001</v>
      </c>
    </row>
    <row r="13" spans="1:13" x14ac:dyDescent="0.25">
      <c r="A13" s="3">
        <v>11</v>
      </c>
      <c r="B13" s="63"/>
      <c r="C13" s="42" t="s">
        <v>148</v>
      </c>
      <c r="D13" s="42" t="s">
        <v>12</v>
      </c>
      <c r="E13" s="42">
        <v>3</v>
      </c>
      <c r="F13" s="43">
        <v>2310132</v>
      </c>
      <c r="G13" s="44">
        <v>0</v>
      </c>
      <c r="H13" s="45">
        <f>F13-(F13*G13)</f>
        <v>2310132</v>
      </c>
      <c r="I13" s="45">
        <f t="shared" ref="I13" si="4">H13*$I$2</f>
        <v>220155.5796</v>
      </c>
      <c r="J13" s="45">
        <f t="shared" ref="J13" si="5">H13+I13</f>
        <v>2530287.5795999998</v>
      </c>
      <c r="K13" s="45">
        <v>526001</v>
      </c>
      <c r="L13" s="45">
        <f t="shared" ref="L13" si="6">(J13+K13)*E13</f>
        <v>9168865.7388000004</v>
      </c>
    </row>
    <row r="14" spans="1:13" x14ac:dyDescent="0.25">
      <c r="A14" s="3">
        <v>12</v>
      </c>
      <c r="B14" s="56" t="s">
        <v>22</v>
      </c>
      <c r="C14" s="3" t="s">
        <v>23</v>
      </c>
      <c r="D14" s="3" t="s">
        <v>12</v>
      </c>
      <c r="E14" s="3">
        <v>1</v>
      </c>
      <c r="F14" s="6">
        <v>2524287</v>
      </c>
      <c r="G14" s="5">
        <v>0</v>
      </c>
      <c r="H14" s="9">
        <f t="shared" si="3"/>
        <v>2524287</v>
      </c>
      <c r="I14" s="11">
        <f t="shared" si="0"/>
        <v>240564.55109999998</v>
      </c>
      <c r="J14" s="11">
        <f t="shared" si="1"/>
        <v>2764851.5510999998</v>
      </c>
      <c r="K14" s="11">
        <v>526000</v>
      </c>
      <c r="L14" s="6">
        <f t="shared" si="2"/>
        <v>3290851.5510999998</v>
      </c>
    </row>
    <row r="15" spans="1:13" x14ac:dyDescent="0.25">
      <c r="A15" s="3">
        <v>13</v>
      </c>
      <c r="B15" s="56"/>
      <c r="C15" s="3" t="s">
        <v>24</v>
      </c>
      <c r="D15" s="3" t="s">
        <v>12</v>
      </c>
      <c r="E15" s="3">
        <v>1</v>
      </c>
      <c r="F15" s="6">
        <v>2524287</v>
      </c>
      <c r="G15" s="5">
        <v>0</v>
      </c>
      <c r="H15" s="9">
        <f t="shared" si="3"/>
        <v>2524287</v>
      </c>
      <c r="I15" s="11">
        <f t="shared" si="0"/>
        <v>240564.55109999998</v>
      </c>
      <c r="J15" s="11">
        <f t="shared" si="1"/>
        <v>2764851.5510999998</v>
      </c>
      <c r="K15" s="11">
        <v>526000</v>
      </c>
      <c r="L15" s="6">
        <f t="shared" si="2"/>
        <v>3290851.5510999998</v>
      </c>
    </row>
    <row r="16" spans="1:13" ht="45" x14ac:dyDescent="0.25">
      <c r="A16" s="3">
        <v>14</v>
      </c>
      <c r="B16" s="57" t="s">
        <v>150</v>
      </c>
      <c r="C16" s="2" t="s">
        <v>25</v>
      </c>
      <c r="D16" s="3" t="s">
        <v>12</v>
      </c>
      <c r="E16" s="3">
        <v>7</v>
      </c>
      <c r="F16" s="6">
        <v>2454484</v>
      </c>
      <c r="G16" s="5">
        <v>0</v>
      </c>
      <c r="H16" s="9">
        <f>F16-(F16*G16)</f>
        <v>2454484</v>
      </c>
      <c r="I16" s="11">
        <f t="shared" si="0"/>
        <v>233912.32519999999</v>
      </c>
      <c r="J16" s="11">
        <f t="shared" si="1"/>
        <v>2688396.3251999998</v>
      </c>
      <c r="K16" s="11">
        <v>526000</v>
      </c>
      <c r="L16" s="6">
        <f t="shared" si="2"/>
        <v>22500774.2764</v>
      </c>
    </row>
    <row r="17" spans="1:12" x14ac:dyDescent="0.25">
      <c r="A17" s="3">
        <v>15</v>
      </c>
      <c r="B17" s="57"/>
      <c r="C17" s="46" t="s">
        <v>149</v>
      </c>
      <c r="D17" s="42" t="s">
        <v>12</v>
      </c>
      <c r="E17" s="42">
        <v>1</v>
      </c>
      <c r="F17" s="45">
        <v>2454485</v>
      </c>
      <c r="G17" s="44">
        <v>0</v>
      </c>
      <c r="H17" s="45">
        <f>F17-(F17*G17)</f>
        <v>2454485</v>
      </c>
      <c r="I17" s="45">
        <f t="shared" ref="I17" si="7">H17*$I$2</f>
        <v>233912.42049999998</v>
      </c>
      <c r="J17" s="45">
        <f t="shared" ref="J17" si="8">H17+I17</f>
        <v>2688397.4205</v>
      </c>
      <c r="K17" s="45">
        <v>526001</v>
      </c>
      <c r="L17" s="45">
        <f t="shared" ref="L17" si="9">(J17+K17)*E17</f>
        <v>3214398.4205</v>
      </c>
    </row>
    <row r="18" spans="1:12" ht="45" x14ac:dyDescent="0.25">
      <c r="A18" s="3">
        <v>16</v>
      </c>
      <c r="B18" s="57"/>
      <c r="C18" s="2" t="s">
        <v>26</v>
      </c>
      <c r="D18" s="3" t="s">
        <v>12</v>
      </c>
      <c r="E18" s="3">
        <v>2</v>
      </c>
      <c r="F18" s="6">
        <v>2454484</v>
      </c>
      <c r="G18" s="5">
        <v>0</v>
      </c>
      <c r="H18" s="9">
        <f t="shared" ref="H18:H19" si="10">F18-(F18*G18)</f>
        <v>2454484</v>
      </c>
      <c r="I18" s="11">
        <f t="shared" si="0"/>
        <v>233912.32519999999</v>
      </c>
      <c r="J18" s="11">
        <f t="shared" si="1"/>
        <v>2688396.3251999998</v>
      </c>
      <c r="K18" s="11">
        <v>526000</v>
      </c>
      <c r="L18" s="6">
        <f t="shared" si="2"/>
        <v>6428792.6503999997</v>
      </c>
    </row>
    <row r="19" spans="1:12" x14ac:dyDescent="0.25">
      <c r="A19" s="3">
        <v>17</v>
      </c>
      <c r="B19" s="3" t="s">
        <v>27</v>
      </c>
      <c r="C19" s="2" t="s">
        <v>28</v>
      </c>
      <c r="D19" s="3" t="s">
        <v>12</v>
      </c>
      <c r="E19" s="3">
        <v>1</v>
      </c>
      <c r="F19" s="6">
        <v>3599529</v>
      </c>
      <c r="G19" s="5">
        <v>0</v>
      </c>
      <c r="H19" s="9">
        <f t="shared" si="10"/>
        <v>3599529</v>
      </c>
      <c r="I19" s="11">
        <f t="shared" si="0"/>
        <v>343035.11369999999</v>
      </c>
      <c r="J19" s="11">
        <f t="shared" si="1"/>
        <v>3942564.1137000001</v>
      </c>
      <c r="K19" s="11">
        <v>526000</v>
      </c>
      <c r="L19" s="6">
        <f t="shared" si="2"/>
        <v>4468564.1137000006</v>
      </c>
    </row>
    <row r="20" spans="1:12" x14ac:dyDescent="0.25">
      <c r="A20" s="50" t="s">
        <v>30</v>
      </c>
      <c r="B20" s="50"/>
      <c r="C20" s="50"/>
      <c r="D20" s="50"/>
      <c r="E20" s="50"/>
      <c r="F20" s="50"/>
      <c r="G20" s="50"/>
      <c r="H20" s="50"/>
      <c r="I20" s="50"/>
      <c r="J20" s="50"/>
      <c r="K20" s="12"/>
      <c r="L20" s="17">
        <f>SUM(L3:L19)</f>
        <v>162329411.73680004</v>
      </c>
    </row>
    <row r="21" spans="1:12" x14ac:dyDescent="0.25">
      <c r="A21" s="58" t="s">
        <v>31</v>
      </c>
      <c r="B21" s="59"/>
      <c r="C21" s="59"/>
      <c r="D21" s="59"/>
      <c r="E21" s="59"/>
      <c r="F21" s="59"/>
      <c r="G21" s="59"/>
      <c r="H21" s="60"/>
      <c r="I21" s="15">
        <v>10000000</v>
      </c>
      <c r="J21" s="16"/>
      <c r="K21" s="15">
        <f>(I21*J21)+I21</f>
        <v>10000000</v>
      </c>
      <c r="L21" s="14">
        <f>K21</f>
        <v>10000000</v>
      </c>
    </row>
    <row r="22" spans="1:12" x14ac:dyDescent="0.25">
      <c r="A22" s="55" t="s">
        <v>32</v>
      </c>
      <c r="B22" s="55"/>
      <c r="C22" s="55"/>
      <c r="D22" s="55"/>
      <c r="E22" s="55"/>
      <c r="F22" s="55"/>
      <c r="G22" s="55"/>
      <c r="H22" s="55"/>
      <c r="I22" s="15">
        <f>'INSUMOS '!H96-32000000</f>
        <v>49160137.840000004</v>
      </c>
      <c r="J22" s="16"/>
      <c r="K22" s="15">
        <f>(I22*J22)+I22</f>
        <v>49160137.840000004</v>
      </c>
      <c r="L22" s="14">
        <f>K22</f>
        <v>49160137.840000004</v>
      </c>
    </row>
    <row r="23" spans="1:12" x14ac:dyDescent="0.25">
      <c r="A23" s="51" t="s">
        <v>33</v>
      </c>
      <c r="B23" s="51"/>
      <c r="C23" s="51"/>
      <c r="D23" s="51"/>
      <c r="E23" s="51"/>
      <c r="F23" s="51"/>
      <c r="G23" s="51"/>
      <c r="H23" s="51"/>
      <c r="I23" s="51"/>
      <c r="J23" s="51"/>
      <c r="K23" s="13"/>
      <c r="L23" s="17">
        <f>SUM(L20+L21+L22)</f>
        <v>221489549.57680005</v>
      </c>
    </row>
    <row r="24" spans="1:12" x14ac:dyDescent="0.25">
      <c r="A24" s="58" t="s">
        <v>147</v>
      </c>
      <c r="B24" s="59"/>
      <c r="C24" s="59"/>
      <c r="D24" s="59"/>
      <c r="E24" s="59"/>
      <c r="F24" s="59"/>
      <c r="G24" s="59"/>
      <c r="H24" s="59"/>
      <c r="I24" s="39"/>
      <c r="J24" s="39"/>
      <c r="K24" s="40"/>
      <c r="L24" s="14">
        <f>L23*10%</f>
        <v>22148954.957680006</v>
      </c>
    </row>
    <row r="25" spans="1:12" x14ac:dyDescent="0.25">
      <c r="A25" s="52" t="s">
        <v>34</v>
      </c>
      <c r="B25" s="53"/>
      <c r="C25" s="53"/>
      <c r="D25" s="53"/>
      <c r="E25" s="53"/>
      <c r="F25" s="53"/>
      <c r="G25" s="53"/>
      <c r="H25" s="53"/>
      <c r="I25" s="53"/>
      <c r="J25" s="54"/>
      <c r="K25" s="13"/>
      <c r="L25" s="41">
        <f>L23+L24</f>
        <v>243638504.53448007</v>
      </c>
    </row>
    <row r="27" spans="1:12" x14ac:dyDescent="0.25">
      <c r="B27" s="47"/>
    </row>
    <row r="28" spans="1:12" x14ac:dyDescent="0.25">
      <c r="B28" s="47"/>
    </row>
    <row r="29" spans="1:12" x14ac:dyDescent="0.25">
      <c r="B29" s="47"/>
      <c r="L29" s="48"/>
    </row>
    <row r="31" spans="1:12" x14ac:dyDescent="0.25">
      <c r="L31" s="48"/>
    </row>
  </sheetData>
  <mergeCells count="10">
    <mergeCell ref="C1:L1"/>
    <mergeCell ref="A20:J20"/>
    <mergeCell ref="A23:J23"/>
    <mergeCell ref="A25:J25"/>
    <mergeCell ref="A22:H22"/>
    <mergeCell ref="B14:B15"/>
    <mergeCell ref="B16:B18"/>
    <mergeCell ref="A21:H21"/>
    <mergeCell ref="A24:H24"/>
    <mergeCell ref="B4:B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0"/>
  <sheetViews>
    <sheetView workbookViewId="0">
      <selection activeCell="A97" sqref="A97:H97"/>
    </sheetView>
  </sheetViews>
  <sheetFormatPr baseColWidth="10" defaultColWidth="9.42578125" defaultRowHeight="15" x14ac:dyDescent="0.25"/>
  <cols>
    <col min="1" max="1" width="7.42578125" style="18" customWidth="1"/>
    <col min="2" max="2" width="33" style="18" customWidth="1"/>
    <col min="3" max="3" width="27.42578125" style="18" customWidth="1"/>
    <col min="4" max="4" width="14.7109375" style="18" customWidth="1"/>
    <col min="5" max="5" width="15" style="18" customWidth="1"/>
    <col min="6" max="6" width="17.140625" style="19" bestFit="1" customWidth="1"/>
    <col min="7" max="7" width="14.5703125" style="19" bestFit="1" customWidth="1"/>
    <col min="8" max="8" width="20.5703125" style="18" bestFit="1" customWidth="1"/>
    <col min="9" max="9" width="9.42578125" style="18"/>
    <col min="10" max="10" width="11.28515625" style="18" bestFit="1" customWidth="1"/>
    <col min="11" max="16384" width="9.42578125" style="18"/>
  </cols>
  <sheetData>
    <row r="1" spans="1:10" x14ac:dyDescent="0.25">
      <c r="A1" s="66"/>
      <c r="B1" s="66"/>
      <c r="C1" s="66"/>
      <c r="D1" s="66"/>
      <c r="E1" s="66"/>
      <c r="F1" s="66"/>
      <c r="G1" s="66"/>
    </row>
    <row r="2" spans="1:10" ht="15.75" customHeight="1" x14ac:dyDescent="0.25">
      <c r="A2" s="67" t="s">
        <v>146</v>
      </c>
      <c r="B2" s="67"/>
      <c r="C2" s="67"/>
      <c r="D2" s="67"/>
      <c r="E2" s="67"/>
      <c r="F2" s="67"/>
      <c r="G2" s="67"/>
      <c r="H2" s="67"/>
    </row>
    <row r="3" spans="1:10" ht="15.75" x14ac:dyDescent="0.25">
      <c r="A3" s="38"/>
      <c r="B3" s="38"/>
      <c r="C3" s="38"/>
      <c r="D3" s="38"/>
      <c r="E3" s="38"/>
      <c r="F3" s="38"/>
      <c r="G3" s="38"/>
    </row>
    <row r="4" spans="1:10" ht="17.25" customHeight="1" x14ac:dyDescent="0.25">
      <c r="A4" s="68" t="s">
        <v>145</v>
      </c>
      <c r="B4" s="68"/>
      <c r="C4" s="68"/>
      <c r="D4" s="68"/>
      <c r="E4" s="68"/>
      <c r="F4" s="68"/>
      <c r="G4" s="68"/>
    </row>
    <row r="5" spans="1:10" ht="17.25" customHeight="1" x14ac:dyDescent="0.25">
      <c r="A5" s="69" t="s">
        <v>144</v>
      </c>
      <c r="B5" s="68"/>
      <c r="C5" s="68"/>
      <c r="D5" s="68"/>
      <c r="E5" s="68"/>
      <c r="F5" s="68"/>
      <c r="G5" s="68"/>
    </row>
    <row r="6" spans="1:10" ht="21.2" customHeight="1" x14ac:dyDescent="0.25">
      <c r="A6" s="68" t="s">
        <v>143</v>
      </c>
      <c r="B6" s="68"/>
      <c r="C6" s="68"/>
      <c r="D6" s="68"/>
      <c r="E6" s="68"/>
      <c r="F6" s="68"/>
      <c r="G6" s="68"/>
    </row>
    <row r="7" spans="1:10" ht="21.2" customHeight="1" x14ac:dyDescent="0.25">
      <c r="A7" s="37"/>
      <c r="B7" s="37"/>
      <c r="C7" s="37"/>
      <c r="D7" s="37"/>
      <c r="E7" s="37"/>
      <c r="F7" s="37"/>
      <c r="G7" s="37"/>
    </row>
    <row r="8" spans="1:10" ht="70.5" customHeight="1" x14ac:dyDescent="0.25">
      <c r="A8" s="70" t="s">
        <v>142</v>
      </c>
      <c r="B8" s="70"/>
      <c r="C8" s="70"/>
      <c r="D8" s="70"/>
      <c r="E8" s="70"/>
      <c r="F8" s="70"/>
      <c r="G8" s="70"/>
      <c r="H8" s="70"/>
    </row>
    <row r="9" spans="1:10" ht="12" customHeight="1" x14ac:dyDescent="0.25">
      <c r="A9" s="37"/>
      <c r="B9" s="37"/>
      <c r="C9" s="37"/>
      <c r="D9" s="37"/>
      <c r="E9" s="37"/>
      <c r="F9" s="37"/>
      <c r="G9" s="37"/>
    </row>
    <row r="10" spans="1:10" ht="14.25" customHeight="1" x14ac:dyDescent="0.25">
      <c r="A10" s="71" t="s">
        <v>141</v>
      </c>
      <c r="B10" s="72"/>
      <c r="C10" s="72"/>
      <c r="D10" s="72"/>
      <c r="E10" s="72"/>
      <c r="F10" s="72"/>
      <c r="G10" s="72"/>
      <c r="H10" s="72"/>
    </row>
    <row r="11" spans="1:10" ht="42.75" x14ac:dyDescent="0.25">
      <c r="A11" s="36" t="s">
        <v>140</v>
      </c>
      <c r="B11" s="73" t="s">
        <v>139</v>
      </c>
      <c r="C11" s="74"/>
      <c r="D11" s="36" t="s">
        <v>138</v>
      </c>
      <c r="E11" s="36" t="s">
        <v>137</v>
      </c>
      <c r="F11" s="35" t="s">
        <v>136</v>
      </c>
      <c r="G11" s="35" t="s">
        <v>135</v>
      </c>
      <c r="H11" s="35" t="s">
        <v>134</v>
      </c>
    </row>
    <row r="12" spans="1:10" x14ac:dyDescent="0.25">
      <c r="A12" s="27">
        <v>1</v>
      </c>
      <c r="B12" s="64" t="s">
        <v>133</v>
      </c>
      <c r="C12" s="65"/>
      <c r="D12" s="28" t="s">
        <v>55</v>
      </c>
      <c r="E12" s="27">
        <v>28</v>
      </c>
      <c r="F12" s="26">
        <v>105000</v>
      </c>
      <c r="G12" s="26">
        <f t="shared" ref="G12:G43" si="0">F12+(F12*5.2%)</f>
        <v>110460</v>
      </c>
      <c r="H12" s="26">
        <f t="shared" ref="H12:H43" si="1">E12*G12</f>
        <v>3092880</v>
      </c>
    </row>
    <row r="13" spans="1:10" x14ac:dyDescent="0.25">
      <c r="A13" s="27">
        <v>2</v>
      </c>
      <c r="B13" s="64" t="s">
        <v>132</v>
      </c>
      <c r="C13" s="65"/>
      <c r="D13" s="28" t="s">
        <v>42</v>
      </c>
      <c r="E13" s="27">
        <v>112</v>
      </c>
      <c r="F13" s="26">
        <v>18000</v>
      </c>
      <c r="G13" s="26">
        <f t="shared" si="0"/>
        <v>18936</v>
      </c>
      <c r="H13" s="26">
        <f t="shared" si="1"/>
        <v>2120832</v>
      </c>
      <c r="J13" s="34"/>
    </row>
    <row r="14" spans="1:10" x14ac:dyDescent="0.25">
      <c r="A14" s="27">
        <v>3</v>
      </c>
      <c r="B14" s="64" t="s">
        <v>131</v>
      </c>
      <c r="C14" s="65"/>
      <c r="D14" s="28" t="s">
        <v>55</v>
      </c>
      <c r="E14" s="27">
        <v>4</v>
      </c>
      <c r="F14" s="26">
        <v>183800</v>
      </c>
      <c r="G14" s="26">
        <f t="shared" si="0"/>
        <v>193357.6</v>
      </c>
      <c r="H14" s="26">
        <f t="shared" si="1"/>
        <v>773430.4</v>
      </c>
    </row>
    <row r="15" spans="1:10" x14ac:dyDescent="0.25">
      <c r="A15" s="27">
        <v>4</v>
      </c>
      <c r="B15" s="64" t="s">
        <v>130</v>
      </c>
      <c r="C15" s="65"/>
      <c r="D15" s="28" t="s">
        <v>55</v>
      </c>
      <c r="E15" s="27">
        <v>1</v>
      </c>
      <c r="F15" s="26">
        <v>181600</v>
      </c>
      <c r="G15" s="26">
        <f t="shared" si="0"/>
        <v>191043.20000000001</v>
      </c>
      <c r="H15" s="26">
        <f t="shared" si="1"/>
        <v>191043.20000000001</v>
      </c>
    </row>
    <row r="16" spans="1:10" x14ac:dyDescent="0.25">
      <c r="A16" s="27">
        <v>5</v>
      </c>
      <c r="B16" s="64" t="s">
        <v>129</v>
      </c>
      <c r="C16" s="65"/>
      <c r="D16" s="28" t="s">
        <v>104</v>
      </c>
      <c r="E16" s="27">
        <v>420</v>
      </c>
      <c r="F16" s="26">
        <v>5000</v>
      </c>
      <c r="G16" s="26">
        <f t="shared" si="0"/>
        <v>5260</v>
      </c>
      <c r="H16" s="26">
        <f t="shared" si="1"/>
        <v>2209200</v>
      </c>
    </row>
    <row r="17" spans="1:8" x14ac:dyDescent="0.25">
      <c r="A17" s="27">
        <v>6</v>
      </c>
      <c r="B17" s="64" t="s">
        <v>128</v>
      </c>
      <c r="C17" s="65"/>
      <c r="D17" s="28" t="s">
        <v>104</v>
      </c>
      <c r="E17" s="27">
        <v>19600</v>
      </c>
      <c r="F17" s="26">
        <v>550</v>
      </c>
      <c r="G17" s="26">
        <f t="shared" si="0"/>
        <v>578.6</v>
      </c>
      <c r="H17" s="26">
        <f t="shared" si="1"/>
        <v>11340560</v>
      </c>
    </row>
    <row r="18" spans="1:8" x14ac:dyDescent="0.25">
      <c r="A18" s="27">
        <v>7</v>
      </c>
      <c r="B18" s="64" t="s">
        <v>127</v>
      </c>
      <c r="C18" s="65"/>
      <c r="D18" s="28" t="s">
        <v>104</v>
      </c>
      <c r="E18" s="27">
        <v>20</v>
      </c>
      <c r="F18" s="26">
        <v>6000</v>
      </c>
      <c r="G18" s="26">
        <f t="shared" si="0"/>
        <v>6312</v>
      </c>
      <c r="H18" s="26">
        <f t="shared" si="1"/>
        <v>126240</v>
      </c>
    </row>
    <row r="19" spans="1:8" x14ac:dyDescent="0.25">
      <c r="A19" s="27">
        <v>8</v>
      </c>
      <c r="B19" s="64" t="s">
        <v>126</v>
      </c>
      <c r="C19" s="65"/>
      <c r="D19" s="28" t="s">
        <v>104</v>
      </c>
      <c r="E19" s="27">
        <v>24</v>
      </c>
      <c r="F19" s="26">
        <v>12000</v>
      </c>
      <c r="G19" s="26">
        <f t="shared" si="0"/>
        <v>12624</v>
      </c>
      <c r="H19" s="26">
        <f t="shared" si="1"/>
        <v>302976</v>
      </c>
    </row>
    <row r="20" spans="1:8" x14ac:dyDescent="0.25">
      <c r="A20" s="27">
        <v>9</v>
      </c>
      <c r="B20" s="64" t="s">
        <v>125</v>
      </c>
      <c r="C20" s="65"/>
      <c r="D20" s="28" t="s">
        <v>42</v>
      </c>
      <c r="E20" s="27">
        <v>6</v>
      </c>
      <c r="F20" s="26">
        <v>12000</v>
      </c>
      <c r="G20" s="26">
        <f t="shared" si="0"/>
        <v>12624</v>
      </c>
      <c r="H20" s="26">
        <f t="shared" si="1"/>
        <v>75744</v>
      </c>
    </row>
    <row r="21" spans="1:8" x14ac:dyDescent="0.25">
      <c r="A21" s="27">
        <v>10</v>
      </c>
      <c r="B21" s="64" t="s">
        <v>124</v>
      </c>
      <c r="C21" s="65"/>
      <c r="D21" s="28" t="s">
        <v>50</v>
      </c>
      <c r="E21" s="27">
        <v>10</v>
      </c>
      <c r="F21" s="26">
        <v>55000</v>
      </c>
      <c r="G21" s="26">
        <f t="shared" si="0"/>
        <v>57860</v>
      </c>
      <c r="H21" s="26">
        <f t="shared" si="1"/>
        <v>578600</v>
      </c>
    </row>
    <row r="22" spans="1:8" x14ac:dyDescent="0.25">
      <c r="A22" s="27">
        <v>11</v>
      </c>
      <c r="B22" s="64" t="s">
        <v>123</v>
      </c>
      <c r="C22" s="65"/>
      <c r="D22" s="28" t="s">
        <v>104</v>
      </c>
      <c r="E22" s="27">
        <v>17700</v>
      </c>
      <c r="F22" s="26">
        <v>550</v>
      </c>
      <c r="G22" s="26">
        <f t="shared" si="0"/>
        <v>578.6</v>
      </c>
      <c r="H22" s="26">
        <f t="shared" si="1"/>
        <v>10241220</v>
      </c>
    </row>
    <row r="23" spans="1:8" x14ac:dyDescent="0.25">
      <c r="A23" s="24">
        <v>12</v>
      </c>
      <c r="B23" s="75" t="s">
        <v>122</v>
      </c>
      <c r="C23" s="76"/>
      <c r="D23" s="25" t="s">
        <v>50</v>
      </c>
      <c r="E23" s="24"/>
      <c r="F23" s="23"/>
      <c r="G23" s="23">
        <f t="shared" si="0"/>
        <v>0</v>
      </c>
      <c r="H23" s="23">
        <f t="shared" si="1"/>
        <v>0</v>
      </c>
    </row>
    <row r="24" spans="1:8" x14ac:dyDescent="0.25">
      <c r="A24" s="27">
        <v>13</v>
      </c>
      <c r="B24" s="64" t="s">
        <v>121</v>
      </c>
      <c r="C24" s="65"/>
      <c r="D24" s="28" t="s">
        <v>65</v>
      </c>
      <c r="E24" s="27">
        <v>5</v>
      </c>
      <c r="F24" s="26">
        <v>90000</v>
      </c>
      <c r="G24" s="26">
        <f t="shared" si="0"/>
        <v>94680</v>
      </c>
      <c r="H24" s="26">
        <f t="shared" si="1"/>
        <v>473400</v>
      </c>
    </row>
    <row r="25" spans="1:8" x14ac:dyDescent="0.25">
      <c r="A25" s="27">
        <v>14</v>
      </c>
      <c r="B25" s="64" t="s">
        <v>120</v>
      </c>
      <c r="C25" s="65"/>
      <c r="D25" s="28" t="s">
        <v>42</v>
      </c>
      <c r="E25" s="27">
        <v>600</v>
      </c>
      <c r="F25" s="26">
        <v>1300</v>
      </c>
      <c r="G25" s="26">
        <f t="shared" si="0"/>
        <v>1367.6</v>
      </c>
      <c r="H25" s="26">
        <f t="shared" si="1"/>
        <v>820560</v>
      </c>
    </row>
    <row r="26" spans="1:8" x14ac:dyDescent="0.25">
      <c r="A26" s="27">
        <v>15</v>
      </c>
      <c r="B26" s="64" t="s">
        <v>119</v>
      </c>
      <c r="C26" s="65"/>
      <c r="D26" s="28" t="s">
        <v>104</v>
      </c>
      <c r="E26" s="27">
        <v>800</v>
      </c>
      <c r="F26" s="26">
        <v>1300</v>
      </c>
      <c r="G26" s="26">
        <f t="shared" si="0"/>
        <v>1367.6</v>
      </c>
      <c r="H26" s="26">
        <f t="shared" si="1"/>
        <v>1094080</v>
      </c>
    </row>
    <row r="27" spans="1:8" x14ac:dyDescent="0.25">
      <c r="A27" s="27">
        <v>16</v>
      </c>
      <c r="B27" s="64" t="s">
        <v>118</v>
      </c>
      <c r="C27" s="65"/>
      <c r="D27" s="28" t="s">
        <v>104</v>
      </c>
      <c r="E27" s="27">
        <v>800</v>
      </c>
      <c r="F27" s="26">
        <v>1300</v>
      </c>
      <c r="G27" s="26">
        <f t="shared" si="0"/>
        <v>1367.6</v>
      </c>
      <c r="H27" s="26">
        <f t="shared" si="1"/>
        <v>1094080</v>
      </c>
    </row>
    <row r="28" spans="1:8" x14ac:dyDescent="0.25">
      <c r="A28" s="24">
        <v>17</v>
      </c>
      <c r="B28" s="75" t="s">
        <v>117</v>
      </c>
      <c r="C28" s="76"/>
      <c r="D28" s="25" t="s">
        <v>104</v>
      </c>
      <c r="E28" s="24"/>
      <c r="F28" s="23"/>
      <c r="G28" s="23">
        <f t="shared" si="0"/>
        <v>0</v>
      </c>
      <c r="H28" s="23">
        <f t="shared" si="1"/>
        <v>0</v>
      </c>
    </row>
    <row r="29" spans="1:8" x14ac:dyDescent="0.25">
      <c r="A29" s="24">
        <v>18</v>
      </c>
      <c r="B29" s="75" t="s">
        <v>116</v>
      </c>
      <c r="C29" s="76"/>
      <c r="D29" s="25" t="s">
        <v>104</v>
      </c>
      <c r="E29" s="24"/>
      <c r="F29" s="23"/>
      <c r="G29" s="23">
        <f t="shared" si="0"/>
        <v>0</v>
      </c>
      <c r="H29" s="23">
        <f t="shared" si="1"/>
        <v>0</v>
      </c>
    </row>
    <row r="30" spans="1:8" x14ac:dyDescent="0.25">
      <c r="A30" s="27">
        <v>19</v>
      </c>
      <c r="B30" s="64" t="s">
        <v>115</v>
      </c>
      <c r="C30" s="65"/>
      <c r="D30" s="28" t="s">
        <v>104</v>
      </c>
      <c r="E30" s="27">
        <v>12</v>
      </c>
      <c r="F30" s="26">
        <v>55000</v>
      </c>
      <c r="G30" s="26">
        <f t="shared" si="0"/>
        <v>57860</v>
      </c>
      <c r="H30" s="26">
        <f t="shared" si="1"/>
        <v>694320</v>
      </c>
    </row>
    <row r="31" spans="1:8" x14ac:dyDescent="0.25">
      <c r="A31" s="27">
        <v>20</v>
      </c>
      <c r="B31" s="64" t="s">
        <v>114</v>
      </c>
      <c r="C31" s="65"/>
      <c r="D31" s="28" t="s">
        <v>74</v>
      </c>
      <c r="E31" s="27">
        <v>60</v>
      </c>
      <c r="F31" s="26">
        <v>25000</v>
      </c>
      <c r="G31" s="26">
        <f t="shared" si="0"/>
        <v>26300</v>
      </c>
      <c r="H31" s="26">
        <f t="shared" si="1"/>
        <v>1578000</v>
      </c>
    </row>
    <row r="32" spans="1:8" ht="28.5" x14ac:dyDescent="0.25">
      <c r="A32" s="24">
        <v>21</v>
      </c>
      <c r="B32" s="75" t="s">
        <v>113</v>
      </c>
      <c r="C32" s="76"/>
      <c r="D32" s="25" t="s">
        <v>112</v>
      </c>
      <c r="E32" s="24"/>
      <c r="F32" s="33"/>
      <c r="G32" s="23">
        <f t="shared" si="0"/>
        <v>0</v>
      </c>
      <c r="H32" s="23">
        <f t="shared" si="1"/>
        <v>0</v>
      </c>
    </row>
    <row r="33" spans="1:8" x14ac:dyDescent="0.25">
      <c r="A33" s="24">
        <v>22</v>
      </c>
      <c r="B33" s="75" t="s">
        <v>111</v>
      </c>
      <c r="C33" s="76"/>
      <c r="D33" s="25" t="s">
        <v>104</v>
      </c>
      <c r="E33" s="24"/>
      <c r="F33" s="23"/>
      <c r="G33" s="23">
        <f t="shared" si="0"/>
        <v>0</v>
      </c>
      <c r="H33" s="23">
        <f t="shared" si="1"/>
        <v>0</v>
      </c>
    </row>
    <row r="34" spans="1:8" x14ac:dyDescent="0.25">
      <c r="A34" s="27">
        <v>23</v>
      </c>
      <c r="B34" s="64" t="s">
        <v>110</v>
      </c>
      <c r="C34" s="65"/>
      <c r="D34" s="28" t="s">
        <v>104</v>
      </c>
      <c r="E34" s="27">
        <v>360</v>
      </c>
      <c r="F34" s="26">
        <v>1600</v>
      </c>
      <c r="G34" s="26">
        <f t="shared" si="0"/>
        <v>1683.2</v>
      </c>
      <c r="H34" s="26">
        <f t="shared" si="1"/>
        <v>605952</v>
      </c>
    </row>
    <row r="35" spans="1:8" x14ac:dyDescent="0.25">
      <c r="A35" s="27">
        <v>24</v>
      </c>
      <c r="B35" s="64" t="s">
        <v>109</v>
      </c>
      <c r="C35" s="65"/>
      <c r="D35" s="28" t="s">
        <v>104</v>
      </c>
      <c r="E35" s="27">
        <v>900</v>
      </c>
      <c r="F35" s="26">
        <v>1300</v>
      </c>
      <c r="G35" s="26">
        <f t="shared" si="0"/>
        <v>1367.6</v>
      </c>
      <c r="H35" s="26">
        <f t="shared" si="1"/>
        <v>1230840</v>
      </c>
    </row>
    <row r="36" spans="1:8" x14ac:dyDescent="0.25">
      <c r="A36" s="27">
        <v>25</v>
      </c>
      <c r="B36" s="64" t="s">
        <v>108</v>
      </c>
      <c r="C36" s="65"/>
      <c r="D36" s="28" t="s">
        <v>55</v>
      </c>
      <c r="E36" s="27">
        <v>40</v>
      </c>
      <c r="F36" s="26">
        <v>65000</v>
      </c>
      <c r="G36" s="26">
        <f t="shared" si="0"/>
        <v>68380</v>
      </c>
      <c r="H36" s="26">
        <f t="shared" si="1"/>
        <v>2735200</v>
      </c>
    </row>
    <row r="37" spans="1:8" x14ac:dyDescent="0.25">
      <c r="A37" s="27">
        <v>26</v>
      </c>
      <c r="B37" s="64" t="s">
        <v>107</v>
      </c>
      <c r="C37" s="65"/>
      <c r="D37" s="28" t="s">
        <v>55</v>
      </c>
      <c r="E37" s="27">
        <v>12</v>
      </c>
      <c r="F37" s="26">
        <v>105000</v>
      </c>
      <c r="G37" s="26">
        <f t="shared" si="0"/>
        <v>110460</v>
      </c>
      <c r="H37" s="26">
        <f t="shared" si="1"/>
        <v>1325520</v>
      </c>
    </row>
    <row r="38" spans="1:8" x14ac:dyDescent="0.25">
      <c r="A38" s="27">
        <v>27</v>
      </c>
      <c r="B38" s="64" t="s">
        <v>106</v>
      </c>
      <c r="C38" s="65"/>
      <c r="D38" s="28" t="s">
        <v>104</v>
      </c>
      <c r="E38" s="27">
        <v>16</v>
      </c>
      <c r="F38" s="26">
        <v>22000</v>
      </c>
      <c r="G38" s="26">
        <f t="shared" si="0"/>
        <v>23144</v>
      </c>
      <c r="H38" s="26">
        <f t="shared" si="1"/>
        <v>370304</v>
      </c>
    </row>
    <row r="39" spans="1:8" x14ac:dyDescent="0.25">
      <c r="A39" s="27">
        <v>28</v>
      </c>
      <c r="B39" s="64" t="s">
        <v>105</v>
      </c>
      <c r="C39" s="65"/>
      <c r="D39" s="28" t="s">
        <v>104</v>
      </c>
      <c r="E39" s="27">
        <v>20</v>
      </c>
      <c r="F39" s="26">
        <v>15500</v>
      </c>
      <c r="G39" s="26">
        <f t="shared" si="0"/>
        <v>16306</v>
      </c>
      <c r="H39" s="26">
        <f t="shared" si="1"/>
        <v>326120</v>
      </c>
    </row>
    <row r="40" spans="1:8" x14ac:dyDescent="0.25">
      <c r="A40" s="24">
        <v>29</v>
      </c>
      <c r="B40" s="75" t="s">
        <v>103</v>
      </c>
      <c r="C40" s="76"/>
      <c r="D40" s="25" t="s">
        <v>55</v>
      </c>
      <c r="E40" s="24"/>
      <c r="F40" s="23"/>
      <c r="G40" s="23">
        <f t="shared" si="0"/>
        <v>0</v>
      </c>
      <c r="H40" s="23">
        <f t="shared" si="1"/>
        <v>0</v>
      </c>
    </row>
    <row r="41" spans="1:8" x14ac:dyDescent="0.25">
      <c r="A41" s="27">
        <v>30</v>
      </c>
      <c r="B41" s="64" t="s">
        <v>102</v>
      </c>
      <c r="C41" s="65"/>
      <c r="D41" s="28" t="s">
        <v>42</v>
      </c>
      <c r="E41" s="27">
        <v>768</v>
      </c>
      <c r="F41" s="26">
        <v>8500</v>
      </c>
      <c r="G41" s="26">
        <f t="shared" si="0"/>
        <v>8942</v>
      </c>
      <c r="H41" s="26">
        <f t="shared" si="1"/>
        <v>6867456</v>
      </c>
    </row>
    <row r="42" spans="1:8" x14ac:dyDescent="0.25">
      <c r="A42" s="27">
        <v>31</v>
      </c>
      <c r="B42" s="64" t="s">
        <v>101</v>
      </c>
      <c r="C42" s="65"/>
      <c r="D42" s="28" t="s">
        <v>42</v>
      </c>
      <c r="E42" s="27">
        <v>10</v>
      </c>
      <c r="F42" s="26">
        <v>24900</v>
      </c>
      <c r="G42" s="26">
        <f t="shared" si="0"/>
        <v>26194.799999999999</v>
      </c>
      <c r="H42" s="26">
        <f t="shared" si="1"/>
        <v>261948</v>
      </c>
    </row>
    <row r="43" spans="1:8" x14ac:dyDescent="0.25">
      <c r="A43" s="27">
        <v>32</v>
      </c>
      <c r="B43" s="64" t="s">
        <v>100</v>
      </c>
      <c r="C43" s="65"/>
      <c r="D43" s="28" t="s">
        <v>42</v>
      </c>
      <c r="E43" s="27">
        <v>2</v>
      </c>
      <c r="F43" s="26">
        <v>183000</v>
      </c>
      <c r="G43" s="26">
        <f t="shared" si="0"/>
        <v>192516</v>
      </c>
      <c r="H43" s="26">
        <f t="shared" si="1"/>
        <v>385032</v>
      </c>
    </row>
    <row r="44" spans="1:8" x14ac:dyDescent="0.25">
      <c r="A44" s="27">
        <v>33</v>
      </c>
      <c r="B44" s="64" t="s">
        <v>99</v>
      </c>
      <c r="C44" s="65"/>
      <c r="D44" s="28" t="s">
        <v>55</v>
      </c>
      <c r="E44" s="27">
        <v>30</v>
      </c>
      <c r="F44" s="26">
        <v>180000</v>
      </c>
      <c r="G44" s="26">
        <f t="shared" ref="G44:G75" si="2">F44+(F44*5.2%)</f>
        <v>189360</v>
      </c>
      <c r="H44" s="26">
        <f t="shared" ref="H44:H75" si="3">E44*G44</f>
        <v>5680800</v>
      </c>
    </row>
    <row r="45" spans="1:8" x14ac:dyDescent="0.25">
      <c r="A45" s="27">
        <v>34</v>
      </c>
      <c r="B45" s="64" t="s">
        <v>98</v>
      </c>
      <c r="C45" s="65"/>
      <c r="D45" s="28" t="s">
        <v>55</v>
      </c>
      <c r="E45" s="27">
        <v>42</v>
      </c>
      <c r="F45" s="26">
        <v>142000</v>
      </c>
      <c r="G45" s="26">
        <f t="shared" si="2"/>
        <v>149384</v>
      </c>
      <c r="H45" s="26">
        <f t="shared" si="3"/>
        <v>6274128</v>
      </c>
    </row>
    <row r="46" spans="1:8" x14ac:dyDescent="0.25">
      <c r="A46" s="27">
        <v>35</v>
      </c>
      <c r="B46" s="64" t="s">
        <v>97</v>
      </c>
      <c r="C46" s="65"/>
      <c r="D46" s="28" t="s">
        <v>55</v>
      </c>
      <c r="E46" s="27">
        <v>23</v>
      </c>
      <c r="F46" s="26">
        <v>164000</v>
      </c>
      <c r="G46" s="26">
        <f t="shared" si="2"/>
        <v>172528</v>
      </c>
      <c r="H46" s="26">
        <f t="shared" si="3"/>
        <v>3968144</v>
      </c>
    </row>
    <row r="47" spans="1:8" x14ac:dyDescent="0.25">
      <c r="A47" s="24">
        <v>36</v>
      </c>
      <c r="B47" s="75" t="s">
        <v>96</v>
      </c>
      <c r="C47" s="76"/>
      <c r="D47" s="25" t="s">
        <v>95</v>
      </c>
      <c r="E47" s="24"/>
      <c r="F47" s="23"/>
      <c r="G47" s="23">
        <f t="shared" si="2"/>
        <v>0</v>
      </c>
      <c r="H47" s="23">
        <f t="shared" si="3"/>
        <v>0</v>
      </c>
    </row>
    <row r="48" spans="1:8" x14ac:dyDescent="0.25">
      <c r="A48" s="27">
        <v>37</v>
      </c>
      <c r="B48" s="64" t="s">
        <v>94</v>
      </c>
      <c r="C48" s="65"/>
      <c r="D48" s="28" t="s">
        <v>93</v>
      </c>
      <c r="E48" s="32">
        <v>24</v>
      </c>
      <c r="F48" s="31">
        <v>15000</v>
      </c>
      <c r="G48" s="31">
        <f t="shared" si="2"/>
        <v>15780</v>
      </c>
      <c r="H48" s="31">
        <f t="shared" si="3"/>
        <v>378720</v>
      </c>
    </row>
    <row r="49" spans="1:8" x14ac:dyDescent="0.25">
      <c r="A49" s="27">
        <v>38</v>
      </c>
      <c r="B49" s="64" t="s">
        <v>92</v>
      </c>
      <c r="C49" s="65"/>
      <c r="D49" s="28" t="s">
        <v>65</v>
      </c>
      <c r="E49" s="32">
        <v>18</v>
      </c>
      <c r="F49" s="31">
        <v>54000</v>
      </c>
      <c r="G49" s="31">
        <f t="shared" si="2"/>
        <v>56808</v>
      </c>
      <c r="H49" s="31">
        <f t="shared" si="3"/>
        <v>1022544</v>
      </c>
    </row>
    <row r="50" spans="1:8" x14ac:dyDescent="0.25">
      <c r="A50" s="27">
        <v>39</v>
      </c>
      <c r="B50" s="64" t="s">
        <v>91</v>
      </c>
      <c r="C50" s="65"/>
      <c r="D50" s="28" t="s">
        <v>65</v>
      </c>
      <c r="E50" s="32">
        <v>12</v>
      </c>
      <c r="F50" s="31">
        <v>55000</v>
      </c>
      <c r="G50" s="31">
        <f t="shared" si="2"/>
        <v>57860</v>
      </c>
      <c r="H50" s="31">
        <f t="shared" si="3"/>
        <v>694320</v>
      </c>
    </row>
    <row r="51" spans="1:8" x14ac:dyDescent="0.25">
      <c r="A51" s="24">
        <v>40</v>
      </c>
      <c r="B51" s="75" t="s">
        <v>90</v>
      </c>
      <c r="C51" s="76"/>
      <c r="D51" s="25" t="s">
        <v>0</v>
      </c>
      <c r="E51" s="24"/>
      <c r="F51" s="23"/>
      <c r="G51" s="23">
        <f t="shared" si="2"/>
        <v>0</v>
      </c>
      <c r="H51" s="23">
        <f t="shared" si="3"/>
        <v>0</v>
      </c>
    </row>
    <row r="52" spans="1:8" x14ac:dyDescent="0.25">
      <c r="A52" s="27">
        <v>41</v>
      </c>
      <c r="B52" s="64" t="s">
        <v>89</v>
      </c>
      <c r="C52" s="65"/>
      <c r="D52" s="28" t="s">
        <v>88</v>
      </c>
      <c r="E52" s="27">
        <v>6</v>
      </c>
      <c r="F52" s="26">
        <v>15000</v>
      </c>
      <c r="G52" s="26">
        <f t="shared" si="2"/>
        <v>15780</v>
      </c>
      <c r="H52" s="26">
        <f t="shared" si="3"/>
        <v>94680</v>
      </c>
    </row>
    <row r="53" spans="1:8" x14ac:dyDescent="0.25">
      <c r="A53" s="27">
        <v>42</v>
      </c>
      <c r="B53" s="64" t="s">
        <v>87</v>
      </c>
      <c r="C53" s="65"/>
      <c r="D53" s="28" t="s">
        <v>42</v>
      </c>
      <c r="E53" s="27">
        <v>6</v>
      </c>
      <c r="F53" s="26">
        <v>34000</v>
      </c>
      <c r="G53" s="26">
        <f t="shared" si="2"/>
        <v>35768</v>
      </c>
      <c r="H53" s="26">
        <f t="shared" si="3"/>
        <v>214608</v>
      </c>
    </row>
    <row r="54" spans="1:8" x14ac:dyDescent="0.25">
      <c r="A54" s="27">
        <v>43</v>
      </c>
      <c r="B54" s="64" t="s">
        <v>86</v>
      </c>
      <c r="C54" s="65"/>
      <c r="D54" s="28" t="s">
        <v>42</v>
      </c>
      <c r="E54" s="27">
        <v>35</v>
      </c>
      <c r="F54" s="26">
        <v>22000</v>
      </c>
      <c r="G54" s="26">
        <f t="shared" si="2"/>
        <v>23144</v>
      </c>
      <c r="H54" s="26">
        <f t="shared" si="3"/>
        <v>810040</v>
      </c>
    </row>
    <row r="55" spans="1:8" x14ac:dyDescent="0.25">
      <c r="A55" s="24">
        <v>44</v>
      </c>
      <c r="B55" s="75" t="s">
        <v>85</v>
      </c>
      <c r="C55" s="76"/>
      <c r="D55" s="25" t="s">
        <v>55</v>
      </c>
      <c r="E55" s="24"/>
      <c r="F55" s="23"/>
      <c r="G55" s="23">
        <f t="shared" si="2"/>
        <v>0</v>
      </c>
      <c r="H55" s="23">
        <f t="shared" si="3"/>
        <v>0</v>
      </c>
    </row>
    <row r="56" spans="1:8" x14ac:dyDescent="0.25">
      <c r="A56" s="24">
        <v>45</v>
      </c>
      <c r="B56" s="75" t="s">
        <v>84</v>
      </c>
      <c r="C56" s="76"/>
      <c r="D56" s="25" t="s">
        <v>65</v>
      </c>
      <c r="E56" s="24"/>
      <c r="F56" s="23"/>
      <c r="G56" s="23">
        <f t="shared" si="2"/>
        <v>0</v>
      </c>
      <c r="H56" s="23">
        <f t="shared" si="3"/>
        <v>0</v>
      </c>
    </row>
    <row r="57" spans="1:8" x14ac:dyDescent="0.25">
      <c r="A57" s="24">
        <v>46</v>
      </c>
      <c r="B57" s="75" t="s">
        <v>83</v>
      </c>
      <c r="C57" s="76"/>
      <c r="D57" s="25" t="s">
        <v>42</v>
      </c>
      <c r="E57" s="24"/>
      <c r="F57" s="23"/>
      <c r="G57" s="23">
        <f t="shared" si="2"/>
        <v>0</v>
      </c>
      <c r="H57" s="23">
        <f t="shared" si="3"/>
        <v>0</v>
      </c>
    </row>
    <row r="58" spans="1:8" x14ac:dyDescent="0.25">
      <c r="A58" s="24">
        <v>47</v>
      </c>
      <c r="B58" s="75" t="s">
        <v>82</v>
      </c>
      <c r="C58" s="76"/>
      <c r="D58" s="25" t="s">
        <v>42</v>
      </c>
      <c r="E58" s="24"/>
      <c r="F58" s="23"/>
      <c r="G58" s="23">
        <f t="shared" si="2"/>
        <v>0</v>
      </c>
      <c r="H58" s="23">
        <f t="shared" si="3"/>
        <v>0</v>
      </c>
    </row>
    <row r="59" spans="1:8" x14ac:dyDescent="0.25">
      <c r="A59" s="24">
        <v>48</v>
      </c>
      <c r="B59" s="75" t="s">
        <v>81</v>
      </c>
      <c r="C59" s="76"/>
      <c r="D59" s="25" t="s">
        <v>42</v>
      </c>
      <c r="E59" s="24"/>
      <c r="F59" s="23"/>
      <c r="G59" s="23">
        <f t="shared" si="2"/>
        <v>0</v>
      </c>
      <c r="H59" s="23">
        <f t="shared" si="3"/>
        <v>0</v>
      </c>
    </row>
    <row r="60" spans="1:8" x14ac:dyDescent="0.25">
      <c r="A60" s="27">
        <v>49</v>
      </c>
      <c r="B60" s="64" t="s">
        <v>80</v>
      </c>
      <c r="C60" s="65"/>
      <c r="D60" s="28" t="s">
        <v>79</v>
      </c>
      <c r="E60" s="27">
        <v>6</v>
      </c>
      <c r="F60" s="26">
        <v>10500</v>
      </c>
      <c r="G60" s="26">
        <f t="shared" si="2"/>
        <v>11046</v>
      </c>
      <c r="H60" s="26">
        <f t="shared" si="3"/>
        <v>66276</v>
      </c>
    </row>
    <row r="61" spans="1:8" x14ac:dyDescent="0.25">
      <c r="A61" s="27">
        <v>50</v>
      </c>
      <c r="B61" s="64" t="s">
        <v>78</v>
      </c>
      <c r="C61" s="65"/>
      <c r="D61" s="28" t="s">
        <v>70</v>
      </c>
      <c r="E61" s="27">
        <v>180</v>
      </c>
      <c r="F61" s="26">
        <v>33000</v>
      </c>
      <c r="G61" s="26">
        <f t="shared" si="2"/>
        <v>34716</v>
      </c>
      <c r="H61" s="26">
        <f t="shared" si="3"/>
        <v>6248880</v>
      </c>
    </row>
    <row r="62" spans="1:8" x14ac:dyDescent="0.25">
      <c r="A62" s="27">
        <v>51</v>
      </c>
      <c r="B62" s="64" t="s">
        <v>77</v>
      </c>
      <c r="C62" s="65"/>
      <c r="D62" s="28" t="s">
        <v>74</v>
      </c>
      <c r="E62" s="27">
        <v>70</v>
      </c>
      <c r="F62" s="26">
        <v>15000</v>
      </c>
      <c r="G62" s="26">
        <f t="shared" si="2"/>
        <v>15780</v>
      </c>
      <c r="H62" s="26">
        <f t="shared" si="3"/>
        <v>1104600</v>
      </c>
    </row>
    <row r="63" spans="1:8" x14ac:dyDescent="0.25">
      <c r="A63" s="27">
        <v>52</v>
      </c>
      <c r="B63" s="64" t="s">
        <v>76</v>
      </c>
      <c r="C63" s="65"/>
      <c r="D63" s="28" t="s">
        <v>70</v>
      </c>
      <c r="E63" s="27">
        <v>2</v>
      </c>
      <c r="F63" s="26">
        <v>36000</v>
      </c>
      <c r="G63" s="26">
        <f t="shared" si="2"/>
        <v>37872</v>
      </c>
      <c r="H63" s="26">
        <f t="shared" si="3"/>
        <v>75744</v>
      </c>
    </row>
    <row r="64" spans="1:8" x14ac:dyDescent="0.25">
      <c r="A64" s="27">
        <v>53</v>
      </c>
      <c r="B64" s="64" t="s">
        <v>75</v>
      </c>
      <c r="C64" s="65"/>
      <c r="D64" s="28" t="s">
        <v>74</v>
      </c>
      <c r="E64" s="27">
        <v>24</v>
      </c>
      <c r="F64" s="26">
        <v>29000</v>
      </c>
      <c r="G64" s="26">
        <f t="shared" si="2"/>
        <v>30508</v>
      </c>
      <c r="H64" s="26">
        <f t="shared" si="3"/>
        <v>732192</v>
      </c>
    </row>
    <row r="65" spans="1:8" x14ac:dyDescent="0.25">
      <c r="A65" s="27">
        <v>54</v>
      </c>
      <c r="B65" s="64" t="s">
        <v>73</v>
      </c>
      <c r="C65" s="65"/>
      <c r="D65" s="28" t="s">
        <v>65</v>
      </c>
      <c r="E65" s="27">
        <v>8</v>
      </c>
      <c r="F65" s="26">
        <v>52000</v>
      </c>
      <c r="G65" s="26">
        <f t="shared" si="2"/>
        <v>54704</v>
      </c>
      <c r="H65" s="26">
        <f t="shared" si="3"/>
        <v>437632</v>
      </c>
    </row>
    <row r="66" spans="1:8" x14ac:dyDescent="0.25">
      <c r="A66" s="27">
        <v>55</v>
      </c>
      <c r="B66" s="64" t="s">
        <v>72</v>
      </c>
      <c r="C66" s="65"/>
      <c r="D66" s="28" t="s">
        <v>65</v>
      </c>
      <c r="E66" s="27">
        <v>8</v>
      </c>
      <c r="F66" s="26">
        <v>18000</v>
      </c>
      <c r="G66" s="26">
        <f t="shared" si="2"/>
        <v>18936</v>
      </c>
      <c r="H66" s="26">
        <f t="shared" si="3"/>
        <v>151488</v>
      </c>
    </row>
    <row r="67" spans="1:8" x14ac:dyDescent="0.25">
      <c r="A67" s="24">
        <v>56</v>
      </c>
      <c r="B67" s="75" t="s">
        <v>71</v>
      </c>
      <c r="C67" s="76"/>
      <c r="D67" s="25" t="s">
        <v>70</v>
      </c>
      <c r="E67" s="24"/>
      <c r="F67" s="23"/>
      <c r="G67" s="23">
        <f t="shared" si="2"/>
        <v>0</v>
      </c>
      <c r="H67" s="23">
        <f t="shared" si="3"/>
        <v>0</v>
      </c>
    </row>
    <row r="68" spans="1:8" x14ac:dyDescent="0.25">
      <c r="A68" s="27">
        <v>57</v>
      </c>
      <c r="B68" s="64" t="s">
        <v>69</v>
      </c>
      <c r="C68" s="65"/>
      <c r="D68" s="28" t="s">
        <v>55</v>
      </c>
      <c r="E68" s="27">
        <v>3</v>
      </c>
      <c r="F68" s="26">
        <v>330650</v>
      </c>
      <c r="G68" s="26">
        <f t="shared" si="2"/>
        <v>347843.8</v>
      </c>
      <c r="H68" s="26">
        <f t="shared" si="3"/>
        <v>1043531.3999999999</v>
      </c>
    </row>
    <row r="69" spans="1:8" x14ac:dyDescent="0.25">
      <c r="A69" s="24">
        <v>58</v>
      </c>
      <c r="B69" s="75" t="s">
        <v>68</v>
      </c>
      <c r="C69" s="76"/>
      <c r="D69" s="25" t="s">
        <v>42</v>
      </c>
      <c r="E69" s="24"/>
      <c r="F69" s="23"/>
      <c r="G69" s="23">
        <f t="shared" si="2"/>
        <v>0</v>
      </c>
      <c r="H69" s="23">
        <f t="shared" si="3"/>
        <v>0</v>
      </c>
    </row>
    <row r="70" spans="1:8" x14ac:dyDescent="0.25">
      <c r="A70" s="27">
        <v>59</v>
      </c>
      <c r="B70" s="64" t="s">
        <v>67</v>
      </c>
      <c r="C70" s="65"/>
      <c r="D70" s="28" t="s">
        <v>50</v>
      </c>
      <c r="E70" s="27">
        <v>2</v>
      </c>
      <c r="F70" s="26">
        <v>78000</v>
      </c>
      <c r="G70" s="26">
        <f t="shared" si="2"/>
        <v>82056</v>
      </c>
      <c r="H70" s="26">
        <f t="shared" si="3"/>
        <v>164112</v>
      </c>
    </row>
    <row r="71" spans="1:8" x14ac:dyDescent="0.25">
      <c r="A71" s="24">
        <v>60</v>
      </c>
      <c r="B71" s="75" t="s">
        <v>66</v>
      </c>
      <c r="C71" s="76"/>
      <c r="D71" s="25" t="s">
        <v>65</v>
      </c>
      <c r="E71" s="24"/>
      <c r="F71" s="23"/>
      <c r="G71" s="23">
        <f t="shared" si="2"/>
        <v>0</v>
      </c>
      <c r="H71" s="23">
        <f t="shared" si="3"/>
        <v>0</v>
      </c>
    </row>
    <row r="72" spans="1:8" ht="19.899999999999999" customHeight="1" x14ac:dyDescent="0.25">
      <c r="A72" s="27">
        <v>61</v>
      </c>
      <c r="B72" s="30" t="s">
        <v>64</v>
      </c>
      <c r="C72" s="29"/>
      <c r="D72" s="28" t="s">
        <v>42</v>
      </c>
      <c r="E72" s="27">
        <v>36</v>
      </c>
      <c r="F72" s="26">
        <v>12000</v>
      </c>
      <c r="G72" s="26">
        <f t="shared" si="2"/>
        <v>12624</v>
      </c>
      <c r="H72" s="26">
        <f t="shared" si="3"/>
        <v>454464</v>
      </c>
    </row>
    <row r="73" spans="1:8" x14ac:dyDescent="0.25">
      <c r="A73" s="24">
        <v>62</v>
      </c>
      <c r="B73" s="75" t="s">
        <v>63</v>
      </c>
      <c r="C73" s="76"/>
      <c r="D73" s="25" t="s">
        <v>42</v>
      </c>
      <c r="E73" s="24"/>
      <c r="F73" s="23"/>
      <c r="G73" s="23">
        <f t="shared" si="2"/>
        <v>0</v>
      </c>
      <c r="H73" s="23">
        <f t="shared" si="3"/>
        <v>0</v>
      </c>
    </row>
    <row r="74" spans="1:8" x14ac:dyDescent="0.25">
      <c r="A74" s="27">
        <v>63</v>
      </c>
      <c r="B74" s="64" t="s">
        <v>62</v>
      </c>
      <c r="C74" s="65"/>
      <c r="D74" s="28" t="s">
        <v>42</v>
      </c>
      <c r="E74" s="27">
        <v>12</v>
      </c>
      <c r="F74" s="26">
        <v>3500</v>
      </c>
      <c r="G74" s="26">
        <f t="shared" si="2"/>
        <v>3682</v>
      </c>
      <c r="H74" s="26">
        <f t="shared" si="3"/>
        <v>44184</v>
      </c>
    </row>
    <row r="75" spans="1:8" x14ac:dyDescent="0.25">
      <c r="A75" s="24">
        <v>64</v>
      </c>
      <c r="B75" s="75" t="s">
        <v>61</v>
      </c>
      <c r="C75" s="76"/>
      <c r="D75" s="25" t="s">
        <v>55</v>
      </c>
      <c r="E75" s="24"/>
      <c r="F75" s="23"/>
      <c r="G75" s="23">
        <f t="shared" si="2"/>
        <v>0</v>
      </c>
      <c r="H75" s="23">
        <f t="shared" si="3"/>
        <v>0</v>
      </c>
    </row>
    <row r="76" spans="1:8" x14ac:dyDescent="0.25">
      <c r="A76" s="27">
        <v>65</v>
      </c>
      <c r="B76" s="64" t="s">
        <v>60</v>
      </c>
      <c r="C76" s="65"/>
      <c r="D76" s="28" t="s">
        <v>42</v>
      </c>
      <c r="E76" s="27">
        <v>90</v>
      </c>
      <c r="F76" s="26">
        <v>1033</v>
      </c>
      <c r="G76" s="26">
        <f t="shared" ref="G76:G95" si="4">F76+(F76*5.2%)</f>
        <v>1086.7159999999999</v>
      </c>
      <c r="H76" s="26">
        <f t="shared" ref="H76:H95" si="5">E76*G76</f>
        <v>97804.439999999988</v>
      </c>
    </row>
    <row r="77" spans="1:8" x14ac:dyDescent="0.25">
      <c r="A77" s="24">
        <v>66</v>
      </c>
      <c r="B77" s="75" t="s">
        <v>59</v>
      </c>
      <c r="C77" s="76"/>
      <c r="D77" s="25" t="s">
        <v>50</v>
      </c>
      <c r="E77" s="24"/>
      <c r="F77" s="23"/>
      <c r="G77" s="23">
        <f t="shared" si="4"/>
        <v>0</v>
      </c>
      <c r="H77" s="23">
        <f t="shared" si="5"/>
        <v>0</v>
      </c>
    </row>
    <row r="78" spans="1:8" x14ac:dyDescent="0.25">
      <c r="A78" s="24">
        <v>67</v>
      </c>
      <c r="B78" s="75" t="s">
        <v>58</v>
      </c>
      <c r="C78" s="76"/>
      <c r="D78" s="25" t="s">
        <v>42</v>
      </c>
      <c r="E78" s="24"/>
      <c r="F78" s="23"/>
      <c r="G78" s="23">
        <f t="shared" si="4"/>
        <v>0</v>
      </c>
      <c r="H78" s="23">
        <f t="shared" si="5"/>
        <v>0</v>
      </c>
    </row>
    <row r="79" spans="1:8" x14ac:dyDescent="0.25">
      <c r="A79" s="27">
        <v>68</v>
      </c>
      <c r="B79" s="64" t="s">
        <v>57</v>
      </c>
      <c r="C79" s="65"/>
      <c r="D79" s="28" t="s">
        <v>55</v>
      </c>
      <c r="E79" s="27">
        <v>3</v>
      </c>
      <c r="F79" s="26">
        <v>153900</v>
      </c>
      <c r="G79" s="26">
        <f t="shared" si="4"/>
        <v>161902.79999999999</v>
      </c>
      <c r="H79" s="26">
        <f t="shared" si="5"/>
        <v>485708.39999999997</v>
      </c>
    </row>
    <row r="80" spans="1:8" x14ac:dyDescent="0.25">
      <c r="A80" s="24">
        <v>69</v>
      </c>
      <c r="B80" s="75" t="s">
        <v>56</v>
      </c>
      <c r="C80" s="76"/>
      <c r="D80" s="25" t="s">
        <v>55</v>
      </c>
      <c r="E80" s="24"/>
      <c r="F80" s="23"/>
      <c r="G80" s="23">
        <f t="shared" si="4"/>
        <v>0</v>
      </c>
      <c r="H80" s="23">
        <f t="shared" si="5"/>
        <v>0</v>
      </c>
    </row>
    <row r="81" spans="1:8" x14ac:dyDescent="0.25">
      <c r="A81" s="24">
        <v>70</v>
      </c>
      <c r="B81" s="75" t="s">
        <v>54</v>
      </c>
      <c r="C81" s="76"/>
      <c r="D81" s="25" t="s">
        <v>42</v>
      </c>
      <c r="E81" s="24"/>
      <c r="F81" s="23"/>
      <c r="G81" s="23">
        <f t="shared" si="4"/>
        <v>0</v>
      </c>
      <c r="H81" s="23">
        <f t="shared" si="5"/>
        <v>0</v>
      </c>
    </row>
    <row r="82" spans="1:8" x14ac:dyDescent="0.25">
      <c r="A82" s="24">
        <v>71</v>
      </c>
      <c r="B82" s="75" t="s">
        <v>53</v>
      </c>
      <c r="C82" s="76"/>
      <c r="D82" s="25"/>
      <c r="E82" s="24"/>
      <c r="F82" s="23"/>
      <c r="G82" s="23">
        <f t="shared" si="4"/>
        <v>0</v>
      </c>
      <c r="H82" s="23">
        <f t="shared" si="5"/>
        <v>0</v>
      </c>
    </row>
    <row r="83" spans="1:8" x14ac:dyDescent="0.25">
      <c r="A83" s="24">
        <v>72</v>
      </c>
      <c r="B83" s="75" t="s">
        <v>52</v>
      </c>
      <c r="C83" s="76"/>
      <c r="D83" s="25"/>
      <c r="E83" s="24"/>
      <c r="F83" s="23"/>
      <c r="G83" s="23">
        <f t="shared" si="4"/>
        <v>0</v>
      </c>
      <c r="H83" s="23">
        <f t="shared" si="5"/>
        <v>0</v>
      </c>
    </row>
    <row r="84" spans="1:8" x14ac:dyDescent="0.25">
      <c r="A84" s="24">
        <v>73</v>
      </c>
      <c r="B84" s="75" t="s">
        <v>51</v>
      </c>
      <c r="C84" s="76"/>
      <c r="D84" s="25" t="s">
        <v>50</v>
      </c>
      <c r="E84" s="24"/>
      <c r="F84" s="23"/>
      <c r="G84" s="23">
        <f t="shared" si="4"/>
        <v>0</v>
      </c>
      <c r="H84" s="23">
        <f t="shared" si="5"/>
        <v>0</v>
      </c>
    </row>
    <row r="85" spans="1:8" x14ac:dyDescent="0.25">
      <c r="A85" s="24">
        <v>74</v>
      </c>
      <c r="B85" s="75" t="s">
        <v>49</v>
      </c>
      <c r="C85" s="76"/>
      <c r="D85" s="25" t="s">
        <v>42</v>
      </c>
      <c r="E85" s="24"/>
      <c r="F85" s="23"/>
      <c r="G85" s="23">
        <f t="shared" si="4"/>
        <v>0</v>
      </c>
      <c r="H85" s="23">
        <f t="shared" si="5"/>
        <v>0</v>
      </c>
    </row>
    <row r="86" spans="1:8" x14ac:dyDescent="0.25">
      <c r="A86" s="24">
        <v>75</v>
      </c>
      <c r="B86" s="75" t="s">
        <v>48</v>
      </c>
      <c r="C86" s="76"/>
      <c r="D86" s="25" t="s">
        <v>42</v>
      </c>
      <c r="E86" s="24"/>
      <c r="F86" s="23"/>
      <c r="G86" s="23">
        <f t="shared" si="4"/>
        <v>0</v>
      </c>
      <c r="H86" s="23">
        <f t="shared" si="5"/>
        <v>0</v>
      </c>
    </row>
    <row r="87" spans="1:8" x14ac:dyDescent="0.25">
      <c r="A87" s="24">
        <v>76</v>
      </c>
      <c r="B87" s="75" t="s">
        <v>47</v>
      </c>
      <c r="C87" s="76"/>
      <c r="D87" s="25"/>
      <c r="E87" s="24"/>
      <c r="F87" s="23"/>
      <c r="G87" s="23">
        <f t="shared" si="4"/>
        <v>0</v>
      </c>
      <c r="H87" s="23">
        <f t="shared" si="5"/>
        <v>0</v>
      </c>
    </row>
    <row r="88" spans="1:8" x14ac:dyDescent="0.25">
      <c r="A88" s="24">
        <v>77</v>
      </c>
      <c r="B88" s="75" t="s">
        <v>46</v>
      </c>
      <c r="C88" s="76"/>
      <c r="D88" s="25"/>
      <c r="E88" s="24"/>
      <c r="F88" s="23"/>
      <c r="G88" s="23">
        <f t="shared" si="4"/>
        <v>0</v>
      </c>
      <c r="H88" s="23">
        <f t="shared" si="5"/>
        <v>0</v>
      </c>
    </row>
    <row r="89" spans="1:8" x14ac:dyDescent="0.25">
      <c r="A89" s="24">
        <v>78</v>
      </c>
      <c r="B89" s="75" t="s">
        <v>45</v>
      </c>
      <c r="C89" s="76"/>
      <c r="D89" s="25"/>
      <c r="E89" s="24"/>
      <c r="F89" s="23"/>
      <c r="G89" s="23">
        <f t="shared" si="4"/>
        <v>0</v>
      </c>
      <c r="H89" s="23">
        <f t="shared" si="5"/>
        <v>0</v>
      </c>
    </row>
    <row r="90" spans="1:8" x14ac:dyDescent="0.25">
      <c r="A90" s="24">
        <v>79</v>
      </c>
      <c r="B90" s="75" t="s">
        <v>44</v>
      </c>
      <c r="C90" s="76"/>
      <c r="D90" s="25"/>
      <c r="E90" s="24"/>
      <c r="F90" s="23"/>
      <c r="G90" s="23">
        <f t="shared" si="4"/>
        <v>0</v>
      </c>
      <c r="H90" s="23">
        <f t="shared" si="5"/>
        <v>0</v>
      </c>
    </row>
    <row r="91" spans="1:8" x14ac:dyDescent="0.25">
      <c r="A91" s="24">
        <v>80</v>
      </c>
      <c r="B91" s="75" t="s">
        <v>43</v>
      </c>
      <c r="C91" s="76"/>
      <c r="D91" s="25" t="s">
        <v>42</v>
      </c>
      <c r="E91" s="24"/>
      <c r="F91" s="23"/>
      <c r="G91" s="23">
        <f t="shared" si="4"/>
        <v>0</v>
      </c>
      <c r="H91" s="23">
        <f t="shared" si="5"/>
        <v>0</v>
      </c>
    </row>
    <row r="92" spans="1:8" x14ac:dyDescent="0.25">
      <c r="A92" s="24">
        <v>81</v>
      </c>
      <c r="B92" s="75" t="s">
        <v>41</v>
      </c>
      <c r="C92" s="76"/>
      <c r="D92" s="25"/>
      <c r="E92" s="24"/>
      <c r="F92" s="23"/>
      <c r="G92" s="23">
        <f t="shared" si="4"/>
        <v>0</v>
      </c>
      <c r="H92" s="23">
        <f t="shared" si="5"/>
        <v>0</v>
      </c>
    </row>
    <row r="93" spans="1:8" x14ac:dyDescent="0.25">
      <c r="A93" s="24">
        <v>82</v>
      </c>
      <c r="B93" s="75" t="s">
        <v>40</v>
      </c>
      <c r="C93" s="76"/>
      <c r="D93" s="25"/>
      <c r="E93" s="24"/>
      <c r="F93" s="23"/>
      <c r="G93" s="23">
        <f t="shared" si="4"/>
        <v>0</v>
      </c>
      <c r="H93" s="23">
        <f t="shared" si="5"/>
        <v>0</v>
      </c>
    </row>
    <row r="94" spans="1:8" x14ac:dyDescent="0.25">
      <c r="A94" s="24">
        <v>83</v>
      </c>
      <c r="B94" s="75" t="s">
        <v>39</v>
      </c>
      <c r="C94" s="76"/>
      <c r="D94" s="25"/>
      <c r="E94" s="24"/>
      <c r="F94" s="23"/>
      <c r="G94" s="23">
        <f t="shared" si="4"/>
        <v>0</v>
      </c>
      <c r="H94" s="23">
        <f t="shared" si="5"/>
        <v>0</v>
      </c>
    </row>
    <row r="95" spans="1:8" x14ac:dyDescent="0.25">
      <c r="A95" s="24">
        <v>84</v>
      </c>
      <c r="B95" s="75" t="s">
        <v>38</v>
      </c>
      <c r="C95" s="76"/>
      <c r="D95" s="25"/>
      <c r="E95" s="24"/>
      <c r="F95" s="23"/>
      <c r="G95" s="23">
        <f t="shared" si="4"/>
        <v>0</v>
      </c>
      <c r="H95" s="23">
        <f t="shared" si="5"/>
        <v>0</v>
      </c>
    </row>
    <row r="96" spans="1:8" ht="25.35" customHeight="1" x14ac:dyDescent="0.25">
      <c r="A96" s="77" t="s">
        <v>37</v>
      </c>
      <c r="B96" s="78"/>
      <c r="C96" s="78"/>
      <c r="D96" s="78"/>
      <c r="E96" s="79"/>
      <c r="F96" s="22"/>
      <c r="G96" s="22"/>
      <c r="H96" s="21">
        <f>SUM(H12:H95)</f>
        <v>81160137.840000004</v>
      </c>
    </row>
    <row r="97" spans="1:8" ht="14.25" customHeight="1" x14ac:dyDescent="0.25">
      <c r="A97" s="80"/>
      <c r="B97" s="81"/>
      <c r="C97" s="81"/>
      <c r="D97" s="81"/>
      <c r="E97" s="81"/>
      <c r="F97" s="81"/>
      <c r="G97" s="81"/>
      <c r="H97" s="81"/>
    </row>
    <row r="98" spans="1:8" s="20" customFormat="1" ht="14.25" x14ac:dyDescent="0.25"/>
    <row r="99" spans="1:8" s="20" customFormat="1" ht="18" customHeight="1" x14ac:dyDescent="0.25"/>
    <row r="100" spans="1:8" s="20" customFormat="1" ht="18" customHeight="1" x14ac:dyDescent="0.25"/>
    <row r="101" spans="1:8" s="20" customFormat="1" ht="14.25" customHeight="1" x14ac:dyDescent="0.25"/>
    <row r="102" spans="1:8" s="20" customFormat="1" ht="13.9" customHeight="1" x14ac:dyDescent="0.25"/>
    <row r="103" spans="1:8" s="20" customFormat="1" ht="14.25" customHeight="1" x14ac:dyDescent="0.25"/>
    <row r="104" spans="1:8" s="20" customFormat="1" ht="13.9" customHeight="1" x14ac:dyDescent="0.25"/>
    <row r="105" spans="1:8" s="20" customFormat="1" ht="28.5" customHeight="1" x14ac:dyDescent="0.25"/>
    <row r="106" spans="1:8" s="20" customFormat="1" ht="18" customHeight="1" x14ac:dyDescent="0.25"/>
    <row r="107" spans="1:8" s="20" customFormat="1" ht="18" customHeight="1" x14ac:dyDescent="0.25"/>
    <row r="108" spans="1:8" s="20" customFormat="1" ht="18" customHeight="1" x14ac:dyDescent="0.25"/>
    <row r="109" spans="1:8" s="20" customFormat="1" ht="18" customHeight="1" x14ac:dyDescent="0.25"/>
    <row r="110" spans="1:8" s="20" customFormat="1" ht="18" customHeight="1" x14ac:dyDescent="0.25"/>
    <row r="111" spans="1:8" s="20" customFormat="1" ht="18" customHeight="1" x14ac:dyDescent="0.25"/>
    <row r="112" spans="1:8" s="20" customFormat="1" ht="18" customHeight="1" x14ac:dyDescent="0.25"/>
    <row r="113" s="20" customFormat="1" ht="18" customHeight="1" x14ac:dyDescent="0.25"/>
    <row r="114" s="20" customFormat="1" ht="18" customHeight="1" x14ac:dyDescent="0.25"/>
    <row r="115" s="20" customFormat="1" ht="14.25" customHeight="1" x14ac:dyDescent="0.25"/>
    <row r="116" s="20" customFormat="1" ht="13.9" customHeight="1" x14ac:dyDescent="0.25"/>
    <row r="117" s="20" customFormat="1" ht="14.25" customHeight="1" x14ac:dyDescent="0.25"/>
    <row r="118" s="20" customFormat="1" ht="13.9" customHeight="1" x14ac:dyDescent="0.25"/>
    <row r="119" s="20" customFormat="1" ht="13.15" customHeight="1" x14ac:dyDescent="0.25"/>
    <row r="120" s="20" customFormat="1" ht="13.15" customHeight="1" x14ac:dyDescent="0.25"/>
  </sheetData>
  <mergeCells count="93">
    <mergeCell ref="B95:C95"/>
    <mergeCell ref="A96:E96"/>
    <mergeCell ref="A97:H97"/>
    <mergeCell ref="B89:C89"/>
    <mergeCell ref="B90:C90"/>
    <mergeCell ref="B91:C91"/>
    <mergeCell ref="B92:C92"/>
    <mergeCell ref="B93:C93"/>
    <mergeCell ref="B94:C94"/>
    <mergeCell ref="B88:C88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76:C76"/>
    <mergeCell ref="B64:C64"/>
    <mergeCell ref="B65:C65"/>
    <mergeCell ref="B66:C66"/>
    <mergeCell ref="B67:C67"/>
    <mergeCell ref="B68:C68"/>
    <mergeCell ref="B69:C69"/>
    <mergeCell ref="B70:C70"/>
    <mergeCell ref="B52:C52"/>
    <mergeCell ref="B53:C53"/>
    <mergeCell ref="B54:C54"/>
    <mergeCell ref="B55:C55"/>
    <mergeCell ref="B56:C56"/>
    <mergeCell ref="B62:C62"/>
    <mergeCell ref="B71:C71"/>
    <mergeCell ref="B73:C73"/>
    <mergeCell ref="B74:C74"/>
    <mergeCell ref="B75:C75"/>
    <mergeCell ref="B63:C63"/>
    <mergeCell ref="B57:C57"/>
    <mergeCell ref="B58:C58"/>
    <mergeCell ref="B59:C59"/>
    <mergeCell ref="B60:C60"/>
    <mergeCell ref="B61:C61"/>
    <mergeCell ref="B51:C51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39:C39"/>
    <mergeCell ref="B28:C28"/>
    <mergeCell ref="B29:C29"/>
    <mergeCell ref="B30:C30"/>
    <mergeCell ref="B31:C31"/>
    <mergeCell ref="B32:C32"/>
    <mergeCell ref="B33:C33"/>
    <mergeCell ref="B34:C34"/>
    <mergeCell ref="B16:C16"/>
    <mergeCell ref="B17:C17"/>
    <mergeCell ref="B18:C18"/>
    <mergeCell ref="B19:C19"/>
    <mergeCell ref="B20:C20"/>
    <mergeCell ref="B26:C26"/>
    <mergeCell ref="B35:C35"/>
    <mergeCell ref="B36:C36"/>
    <mergeCell ref="B37:C37"/>
    <mergeCell ref="B38:C38"/>
    <mergeCell ref="B27:C27"/>
    <mergeCell ref="B21:C21"/>
    <mergeCell ref="B22:C22"/>
    <mergeCell ref="B23:C23"/>
    <mergeCell ref="B24:C24"/>
    <mergeCell ref="B25:C25"/>
    <mergeCell ref="B13:C13"/>
    <mergeCell ref="B14:C14"/>
    <mergeCell ref="B15:C15"/>
    <mergeCell ref="A1:G1"/>
    <mergeCell ref="A2:H2"/>
    <mergeCell ref="A4:G4"/>
    <mergeCell ref="A5:G5"/>
    <mergeCell ref="A6:G6"/>
    <mergeCell ref="A8:H8"/>
    <mergeCell ref="A10:H10"/>
    <mergeCell ref="B11:C11"/>
    <mergeCell ref="B12:C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COTOS OPERARIOS MAS INSUMOS</vt:lpstr>
      <vt:lpstr>INSUMOS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EDER ANEIDER CARRILLO CUENTAS</dc:creator>
  <cp:lastModifiedBy>JURIDICA 2</cp:lastModifiedBy>
  <dcterms:created xsi:type="dcterms:W3CDTF">2025-01-08T16:07:44Z</dcterms:created>
  <dcterms:modified xsi:type="dcterms:W3CDTF">2025-03-21T17:11:44Z</dcterms:modified>
</cp:coreProperties>
</file>